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PA por Procesos 2018" sheetId="1" r:id="rId1"/>
  </sheets>
  <definedNames>
    <definedName name="_xlnm.Print_Area" localSheetId="0">'PA por Procesos 2018'!$A$1:$AK$199</definedName>
    <definedName name="_xlnm.Print_Titles" localSheetId="0">'PA por Procesos 2018'!$1:$7</definedName>
  </definedNames>
  <calcPr fullCalcOnLoad="1"/>
</workbook>
</file>

<file path=xl/comments1.xml><?xml version="1.0" encoding="utf-8"?>
<comments xmlns="http://schemas.openxmlformats.org/spreadsheetml/2006/main">
  <authors>
    <author>L</author>
    <author>Yamile Ang?lica Medina Walteros</author>
    <author>Esperanza Pe?a Quintero</author>
  </authors>
  <commentList>
    <comment ref="Q147" authorId="0">
      <text>
        <r>
          <rPr>
            <b/>
            <sz val="9"/>
            <rFont val="Tahoma"/>
            <family val="2"/>
          </rPr>
          <t>L:</t>
        </r>
        <r>
          <rPr>
            <sz val="9"/>
            <rFont val="Tahoma"/>
            <family val="2"/>
          </rPr>
          <t xml:space="preserve">
Materiales y suministros $ 103.295.000.oo   
Mantenimiento $ 180.000.000.oo
Impresos y Publicaciones $ 43.200.000.oo</t>
        </r>
      </text>
    </comment>
    <comment ref="Q135" authorId="0">
      <text>
        <r>
          <rPr>
            <b/>
            <sz val="9"/>
            <rFont val="Tahoma"/>
            <family val="2"/>
          </rPr>
          <t>L:</t>
        </r>
        <r>
          <rPr>
            <sz val="9"/>
            <rFont val="Tahoma"/>
            <family val="2"/>
          </rPr>
          <t xml:space="preserve">
Capacitación $ 51.750.000.oo
Bienestar e Incentivos $ 101.430.000.oo
Salud Ocupacional $ 60.000.000.oo</t>
        </r>
      </text>
    </comment>
    <comment ref="Q36" authorId="0">
      <text>
        <r>
          <rPr>
            <b/>
            <sz val="9"/>
            <rFont val="Tahoma"/>
            <family val="2"/>
          </rPr>
          <t>L:</t>
        </r>
        <r>
          <rPr>
            <sz val="9"/>
            <rFont val="Tahoma"/>
            <family val="2"/>
          </rPr>
          <t xml:space="preserve">
GASTOS DE COMPUTADOR, Seguridad centralizada, soporte remoto y herramienta de monitoreo.  $19,269,108.oo. Mantenimiento preventivo y correctivo $ 60.000.000.oo Prestar el servicio de mantenimiento sistema integrado de información SIIAF 133,536,000, arrendamiento de equipos de computo y periféricos $33.000.000
GASTOS DE TRANSPORTE Y COMUNICACIÓN: Telefonía hosted - troncal SIP y canal de datos CONECTIVIDAD. $ 30.000.000, Soporte remoto y herramientas de monitoreo $ 15.487.552 , correos institucionales $ 46.000.000</t>
        </r>
      </text>
    </comment>
    <comment ref="N138" authorId="1">
      <text>
        <r>
          <rPr>
            <b/>
            <sz val="9"/>
            <rFont val="Tahoma"/>
            <family val="2"/>
          </rPr>
          <t>Yamile Angélica Medina Walteros:</t>
        </r>
        <r>
          <rPr>
            <sz val="9"/>
            <rFont val="Tahoma"/>
            <family val="2"/>
          </rPr>
          <t xml:space="preserve">
preguntar a Marisol porcentaje de ejecución para 2018</t>
        </r>
      </text>
    </comment>
    <comment ref="N139" authorId="1">
      <text>
        <r>
          <rPr>
            <b/>
            <sz val="9"/>
            <rFont val="Tahoma"/>
            <family val="2"/>
          </rPr>
          <t>Yamile Angélica Medina Walteros:</t>
        </r>
        <r>
          <rPr>
            <sz val="9"/>
            <rFont val="Tahoma"/>
            <family val="2"/>
          </rPr>
          <t xml:space="preserve">
preguntar a Marisol porcentaje de ejecución para 2018</t>
        </r>
      </text>
    </comment>
    <comment ref="V165" authorId="0">
      <text>
        <r>
          <rPr>
            <b/>
            <sz val="9"/>
            <rFont val="Tahoma"/>
            <family val="2"/>
          </rPr>
          <t>L:</t>
        </r>
        <r>
          <rPr>
            <sz val="9"/>
            <rFont val="Tahoma"/>
            <family val="2"/>
          </rPr>
          <t xml:space="preserve">
Esta actividad vale 50% , cuenta con dos subacividdes:
1.  222 Metros Lineales de Archivo de Gestión organizados e intervenidos  Para la vigencia 2016 hacia atrás, que vale 25% y se ha hecho una avance a marzo de 3,8%. 
2.  127 Metros Lineales Centralizado y digitalizado vigencia 2017 y 2018:  vale 25% y no presenta avance físico, presenta avance de gestión.</t>
        </r>
      </text>
    </comment>
    <comment ref="Z34" authorId="2">
      <text>
        <r>
          <rPr>
            <sz val="9"/>
            <rFont val="Tahoma"/>
            <family val="2"/>
          </rPr>
          <t>Este porcentaje de avance corresponde a lo reportado para el FUSS y es sobre la programación de 25% para el año.</t>
        </r>
      </text>
    </comment>
  </commentList>
</comments>
</file>

<file path=xl/sharedStrings.xml><?xml version="1.0" encoding="utf-8"?>
<sst xmlns="http://schemas.openxmlformats.org/spreadsheetml/2006/main" count="1442" uniqueCount="836">
  <si>
    <t>Firma</t>
  </si>
  <si>
    <t>Nombre y Cargo</t>
  </si>
  <si>
    <t>Fecha de Aprobación:</t>
  </si>
  <si>
    <t>Consolidó:</t>
  </si>
  <si>
    <t>FECHA DE REPORTE</t>
  </si>
  <si>
    <t>PROCESO</t>
  </si>
  <si>
    <t>ACTIVIDAD</t>
  </si>
  <si>
    <t>FECHA DE INICIO</t>
  </si>
  <si>
    <t xml:space="preserve">SEGUIMIENTO </t>
  </si>
  <si>
    <t>SEGUNDO TRIMESTRE</t>
  </si>
  <si>
    <t>TERCER TRIMESTRE</t>
  </si>
  <si>
    <t>CUARTO TRIMESTRE</t>
  </si>
  <si>
    <t>dd/mm/aaaa</t>
  </si>
  <si>
    <t>LÍDER DEL PROCESO</t>
  </si>
  <si>
    <t>OBJETIVO DEL PROCESO</t>
  </si>
  <si>
    <t>OBJETIVO ESTRATÉGICO</t>
  </si>
  <si>
    <t>OBJETIVO ESPECIFICO</t>
  </si>
  <si>
    <t>PRESUPUESTO ASIGNADO</t>
  </si>
  <si>
    <t>FECHA DE FINALIZACIÓN</t>
  </si>
  <si>
    <t>RESPONSABLE EJECUCIÓN</t>
  </si>
  <si>
    <t>INDICADOR DEL PRODUCTO</t>
  </si>
  <si>
    <t>RESULTADO INDICADOR</t>
  </si>
  <si>
    <t>ANÁLISIS DEL RESULTADO</t>
  </si>
  <si>
    <t>PRODUCTO ESPERADO</t>
  </si>
  <si>
    <t>1. Direccionamiento Estratégico</t>
  </si>
  <si>
    <t>2. Comunicación Institucional</t>
  </si>
  <si>
    <t>3. Atención al Ciudadano</t>
  </si>
  <si>
    <t>4. Mejoramiento Continuo</t>
  </si>
  <si>
    <t>5. Gestión de TIC´s</t>
  </si>
  <si>
    <t>6. Formulación de Proyectos</t>
  </si>
  <si>
    <t>7. Gestión Comercial e Inmobiliaria</t>
  </si>
  <si>
    <t>8. Desarrollo de Proyectos</t>
  </si>
  <si>
    <t>9. Gestión y Administración de Suelo</t>
  </si>
  <si>
    <t>10. Gestión Social</t>
  </si>
  <si>
    <t>11. Gestión Jurídica</t>
  </si>
  <si>
    <t>13. Gestión Contractual</t>
  </si>
  <si>
    <t>14. Gestión de Recursos Físicos</t>
  </si>
  <si>
    <t>15. Gestión Financiera</t>
  </si>
  <si>
    <t>16. Gestión Ambiental</t>
  </si>
  <si>
    <t>17. Gestión Documental</t>
  </si>
  <si>
    <t>18. Evaluación y Seguimiento</t>
  </si>
  <si>
    <t>4. Subgerente de Planeación y Administración de Proyectos</t>
  </si>
  <si>
    <t>2. Jefe Oficina Asesora de Comunicaciones</t>
  </si>
  <si>
    <t>3. Jefe Oficina de Gestión Social</t>
  </si>
  <si>
    <t>5. Subgerente de Gestión Corporativa</t>
  </si>
  <si>
    <t>14. Subgerente de Gestión Corporativa</t>
  </si>
  <si>
    <t>15. Subgerente de Gestión Corporativa</t>
  </si>
  <si>
    <t>17. Subgerente de Gestión Corporativa</t>
  </si>
  <si>
    <t>6. Subgerente de Gestión Urbana</t>
  </si>
  <si>
    <t>7. Subgerente de Gestión Inmobiliaria</t>
  </si>
  <si>
    <t>8. Subgerente de Desarrollo de Proyectos</t>
  </si>
  <si>
    <t>9. Director de Predios</t>
  </si>
  <si>
    <t>10. Jefe Oficina de Gestión Social</t>
  </si>
  <si>
    <t>11. Subgerente Jurídica</t>
  </si>
  <si>
    <t>13. Director de Gestión Contractual</t>
  </si>
  <si>
    <t>16. Subgerente de Desarrollo de Proyectos</t>
  </si>
  <si>
    <t>18. Jefe Oficina de Control Interno</t>
  </si>
  <si>
    <t>3. 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t>
  </si>
  <si>
    <t>2. Desarrollar estrategias o acciones de comunicación para atender de manera oportuna las necesidades de información de los diferentes públicos objetivo a nivel interno y externo, así como la puesta en marcha de estrategias orientadas al posicionamiento de marca y a la consolidación de la gestión de la Empresa de Renovación y Desarrollo Urbano de Bogotá acordes con el plan estratégico de la entidad</t>
  </si>
  <si>
    <t>1. Orientar a la entidad en la definición de lineamientos, estrategias, planes, programas y proyectos que se concreten en el Plan Estratégico, como una herramienta de  gestión gerencial que permita dar cumplimiento a la misión, la visión y los objetivos institucionales y que facilite la toma de decisiones para cumplir con las expectativas de la empresa en cuanto a crecimiento, rentabilidad y perdurabilidad con responsabilidad social.</t>
  </si>
  <si>
    <t>5. 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</si>
  <si>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4. Asegurar el mejoramiento continuo de los procesos, a partir de la utilización de herramientas del SIG, que permitan cumplir con los 
requisitos del proceso y optimizar su desempeño</t>
  </si>
  <si>
    <t>8. Dirigir la elaboración de estudios técnicos y ambientales para la ejecución de obras de urbanismo y construcción, junto con el trámite de permisos necesarios para la construcción de las obras antes mencionadas, así como establecer los lineamientos para realizar las actividades de supervisión e interventoría a los contratos celebrados por la empresa, con el fin de contribuir al desarrollo de los proyectos de renovación y desarrollo urbano a cargo de la Empresa de Renovación y Desarrollo Urbano de Bogotá D.C</t>
  </si>
  <si>
    <t>6. 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</si>
  <si>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7. Formular financieramente y económicamente los proyectos inmobiliarios priorizados por la empresa mediante simulaciones financieras y aplicación de esquemas de negocios, con el fin de determinar su viabilidad, y realizar el seguimiento y control administrativo y  financiero de los negocios fiduciarios constituidos</t>
  </si>
  <si>
    <t>10. Promover la gestión social integral en todas las etapas de los proyectos, favoreciendo la participación comunitaria, a través de planes, programas y estrategias de intervención social, información y comunicación que permitan el desarrollo de los proyectos</t>
  </si>
  <si>
    <t>9. Gestionar suelo mediante los diferentes instrumentos legales para la ejecución de los proyectos de Renovación y Desarrollo Urbano que adelante la empresa</t>
  </si>
  <si>
    <t>16. Promover y mantener acciones para gestionar los aspectos ambientales identificados en las actividades desarrolladas por la Empresa de Renovación y Desarrollo Urbano de Bogotá, en el marco del Plan de Gestión Ambiental del Distrito Capital</t>
  </si>
  <si>
    <t>13. Adelantar los procesos de contratación de bienes y servicios requeridos por la Empresa, para el desarrollo de su objeto y funciones, para garantizar que éstos se ajusten al marco legal y a los planes y proyectos de la Empresa</t>
  </si>
  <si>
    <t>12. 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</si>
  <si>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17. 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</si>
  <si>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15. Realizar el registro, el manejo sistemático y ordenado de todas las operaciones presupuestales, contables y de tesorería, de acuerdo a los parámetros establecidos por la normatividad vigente, para garantizar la calidad, confiabilidad, razonabilidad y oportunidad de la información financiera que sirva como fuente de información para la toma de decisiones de la Empresa de Renovación y Desarrollo Urbano de Bogotá D.C</t>
  </si>
  <si>
    <t>18. Evaluar a través de un examen sistemático, objetivo e independiente, los procesos, actividades, operaciones y resultados de la empresa, con el fin de agregar valor y contribuir al logro de sus objetivos</t>
  </si>
  <si>
    <t>1. Formular proyectos de desarrollo y renovación urbana, de acuerdo con las necesidades y áreas de oportunidad identificadas en las líneas de acción de la empresa, a través de los instrumentos de gestión establecidos en la ley.</t>
  </si>
  <si>
    <t>1.1.1 Definir las estrategias para identificar áreas de oportunidad.</t>
  </si>
  <si>
    <t>1.1.2 Contar con una Base de datos actualizada con las áreas de oportunidad evaluadas con el fin de consolidar la información de las necesidades identificadas para los proyectos</t>
  </si>
  <si>
    <t>1.1 Identificar áreas de oportunidad en la ciudad, que presentan actual estado de deterioro o con potencial de desarrollo, cercanos a bordes viales, infraestructura y equipamientos, con déficit de espacio público y áreas localizadas estratégicamente para el desarrollo de proyectos urbanos integrales</t>
  </si>
  <si>
    <t>1.2 Mejorar las condiciones de hábitat de la ciudad, aumentando la vivienda VIS, VIP y no VIS con excelentes condiciones ambientales, sociales y de espacio público, en las áreas de oportunidad identificadas.</t>
  </si>
  <si>
    <t>1.2.1 Modelación urbanística de los proyectos con base en la vivienda VIS, VIP y no VIS</t>
  </si>
  <si>
    <t>1.3 Implementar  los requisitos e instrumentos de gestión contemplados en la ley para garantizar la viabilidad de los proyectos de renovación y desarrollo urbano.</t>
  </si>
  <si>
    <t>1.3.1 Identificación y evaluación de instrumentos de Gestión a utilizar.</t>
  </si>
  <si>
    <t>1.3.2 Estudios de viabilidad de los proyectos de acuerdo a los requisitos e instrumentos de gestión establecidos por la ley</t>
  </si>
  <si>
    <t>2. Alcanzar la sostenibilidad económica de la empresa y su posicionamiento, a través de la venta de servicios y proyectos rentables, en el marco de alianzas estratégicas con actores públicos y privados.</t>
  </si>
  <si>
    <t>2.1 Garantizar la generación de ingresos de la empresa, mediante la comercialización del portafolio de servicios en cumplimiento de los objetivos propios y de la ciudad.</t>
  </si>
  <si>
    <t>2.2 Posicionar a la empresa como una entidad prestadora de servicios urbanos a través de estrategias de comunicación y mercadeo</t>
  </si>
  <si>
    <t>2.3 Asegurar que los proyectos estructurados sean rentables a través de esquemas de negocio que permitan la recuperación de las inversiones y generación de utilidad para la empresa</t>
  </si>
  <si>
    <t>2.4 Promover la oferta de suelo gestionado por la Empresa.</t>
  </si>
  <si>
    <t xml:space="preserve">3. Gestionar el suelo necesario para desarrollar los proyectos urbanos integrales, garantizando el restablecimiento y/o mejoramiento de las condiciones iniciales de los propietarios y residentes de los sectores intervenidos, en cumplimiento con lo establecido en el Plan Distrital de Desarrollo.  </t>
  </si>
  <si>
    <t>2.1.1 Comercialización del portafolio de servicios a través de la realización de alianzas estratégicas y articulación inter-institucional</t>
  </si>
  <si>
    <t>2.2.1 Fortalecer la imagen institucional de la empresa.</t>
  </si>
  <si>
    <t>2.2.2 Diseñar e implementar la estrategia de comunicación y marketing de los proyectos.</t>
  </si>
  <si>
    <t>2.2.3 Gestionar la participación de los medios de comunicación en la promoción de los proyectos</t>
  </si>
  <si>
    <t>2.3.1 Modelos de negocio que contemplen los costos y utilidad esperada.</t>
  </si>
  <si>
    <t>2.4.1 Esquemas de negocio enfocados en la asociatividad, venta de servicios y convocatorias de venta de suelo</t>
  </si>
  <si>
    <t>3.1 Aplicar mecanismos para la adquisición y gestión del suelo.</t>
  </si>
  <si>
    <t>3.2 Liderar y promover la participación social en los proyectos de la Empresa</t>
  </si>
  <si>
    <t>3.3 Identificar suelo para el desarrollo de proyectos de vivienda VIS, VIP y no VIP</t>
  </si>
  <si>
    <t>3.4 Ejecutar obras de urbanismo y construcción de los proyectos de la empresa</t>
  </si>
  <si>
    <t>3.1.1 Ejecutar la compra directa, enajenación voluntaria o expropiación.</t>
  </si>
  <si>
    <t>3.1.2 Definir los mecanismos de coordinación interinstitucional para cada proyecto</t>
  </si>
  <si>
    <t>3.2.1 Formular e implementar mecanismos de gestión social para definir esquemas de participación ciudadana y acompañamiento social en operaciones de renovación urbana.</t>
  </si>
  <si>
    <t>3.3.1 Evaluar la viabilidad del desarrollo de los proyectos VIS, VIP y no VIP</t>
  </si>
  <si>
    <t>3.4.1 Estudios técnicos, económicos y ambientales para la ejecución de obras de urbanismo y construcción.</t>
  </si>
  <si>
    <t>3.4.2 Seguimiento y supervisión técnica a la ejecución y construcción de los proyectos.</t>
  </si>
  <si>
    <t>4. Fortalecer la estructura administrativa, técnica, institucional y operativa de la empresa, así como incrementar la sostenibilidad del SIG, para alcanzar óptimos niveles de productividad y servicio.</t>
  </si>
  <si>
    <t>4.1 Proveer y mantener las condiciones físicas, tecnológicas y administrativas óptimas</t>
  </si>
  <si>
    <t>4.2 Brindar atención al cliente interno y externo a través de la implementación de estrategias de comunicación y servicio al ciudadano de acuerdo a la normas vigentes</t>
  </si>
  <si>
    <t>4.3 Promover un ambiente laboral de bienestar que optimice el desarrollo de las competencias laborales y personales de los servidores públicos y contratistas</t>
  </si>
  <si>
    <t>4.4 Garantizar la sostenibilidad del Sistema Integrado de Gestión en la Empresa</t>
  </si>
  <si>
    <t>4.1.1 Mantenimiento de la plataforma tecnológica, estructura física y de archivo.</t>
  </si>
  <si>
    <t>4.2.1 Estrategias de Atención al ciudadano y comunicaciones.</t>
  </si>
  <si>
    <t>4.2.2 Reportes con el adecuado manejo del SDQS.</t>
  </si>
  <si>
    <t>4.2.3 Cumplimiento del Plan de Comunicaciones.</t>
  </si>
  <si>
    <t>4.3.1 Medición del clima y Ambiente Laboral.</t>
  </si>
  <si>
    <t>4.3.2 Identificación y aplicación de mecanismos para fortalecer las competencias</t>
  </si>
  <si>
    <t>4.4.1 Actualización permanente de los componentes de cada uno de los subsistemas del SIG.</t>
  </si>
  <si>
    <t>4.4.2 Estrategias de sensibilización y participación.</t>
  </si>
  <si>
    <t>Efectuar la consolidación, aprobación y publicación de los planes de acción de inversión y por procesos de la Empresa</t>
  </si>
  <si>
    <t>Realizar la revisión y actualización del Plan Estratégico de la Empresa para la vigencia</t>
  </si>
  <si>
    <t>Planes de acción adoptados y publicados</t>
  </si>
  <si>
    <t>Subgerente de Planeación y Administración de Proyectos</t>
  </si>
  <si>
    <t>Plan estratégico actualizado</t>
  </si>
  <si>
    <t>Un plan estratégico actualizado</t>
  </si>
  <si>
    <t>Hacer el seguimiento a proyectos de inversión - Plan de Desarrollo a través de SEGPLAN</t>
  </si>
  <si>
    <t>Formatos de seguimiento a metas y actividades de los proyectos de inversión diligenciados</t>
  </si>
  <si>
    <t>(# Formatos diligenciados a tiempo / # Formatos establecidos en SEGPLAN)*100%</t>
  </si>
  <si>
    <t xml:space="preserve"># de seguimientos realizados / # de seguimientos programados en el periodo </t>
  </si>
  <si>
    <t>(Informes de ejecución presupuestal entregados a Gerencia /12)*100%</t>
  </si>
  <si>
    <t>Realizar el reporte de la gestión y resultados, así como los referentes a la cuenta anual en el aplicativo SIVICOF</t>
  </si>
  <si>
    <t>Efectuar el seguimiento al cumplimiento de los planes de acción, plan de contratación de inversión de la Empresa y reportar a la alta dirección los resultados.</t>
  </si>
  <si>
    <t>Reportes SIVICOF</t>
  </si>
  <si>
    <t># de reportes entregados / # de reportes programados par entregar.</t>
  </si>
  <si>
    <t>4 Informes del resultado de los indicadores de gestión por proceso de la Empresa</t>
  </si>
  <si>
    <t># informes de resultado de indicadores / 4</t>
  </si>
  <si>
    <t xml:space="preserve">12 Informes de ejecución presupuestal armonizados con los planes </t>
  </si>
  <si>
    <t>Fichas Técnicas de los proyectos actualizadas y validadas</t>
  </si>
  <si>
    <t>1. Subgerente de Planeación y Administración de Proyectos</t>
  </si>
  <si>
    <t>Realizar el seguimiento y actualización del Plan Anticorrupción y Atención al Ciudadano</t>
  </si>
  <si>
    <t>Seguimiento al 100% de las acciones de los componentes del PAAC en el periodo</t>
  </si>
  <si>
    <t># de acciones con Seguimiento / # total de acciones establecidas en el PAAC</t>
  </si>
  <si>
    <t>Acompañamiento y Seguimiento para la actualización de los mapas de riesgo por procesos de la Empresa</t>
  </si>
  <si>
    <t>Mapa de riesgos actualizado</t>
  </si>
  <si>
    <t>Desarrollar las gestiones para la realización de  la auditoria de certificación de los procesos de la empresa bajo la norma ISO 9001:2015, por parte de una entidad certificadora autorizada</t>
  </si>
  <si>
    <t>Contar con la participación del 90% de las personas citadas a las jornadas de socialización de los temas del SIG organizados por la Subgerencia</t>
  </si>
  <si>
    <t>Atender todos los procesos de contratación directa solicitados por las diferentes áreas y que se encuentran en el plan anual de adquisiciones</t>
  </si>
  <si>
    <t>100% de los procesos de contratación directa atendidos</t>
  </si>
  <si>
    <t>Atender todos los procesos de selección diferentes a contratación directa solicitados por las diferentes áreas y que se encuentran en el plan anual de adquisiciones</t>
  </si>
  <si>
    <t>100% de los procesos de selección diferentes a contratación directa atendidos</t>
  </si>
  <si>
    <t>100% de los procesos de contratación de derecho privado</t>
  </si>
  <si>
    <t>Constitución y ejecución de las Fiducias con el visto de revisión del Líder del proceso de Gestión Contractual</t>
  </si>
  <si>
    <t>Atender las solicitudes de los supervisores de los contratos respecto del incumplimiento de las obligaciones contractuales</t>
  </si>
  <si>
    <t>Director de Gestión Contractual</t>
  </si>
  <si>
    <t>LÍNEA DE ACCIÓN</t>
  </si>
  <si>
    <t>12. Gestión de Talento Humano</t>
  </si>
  <si>
    <t>12. Subgerente de Gestión Corporativa</t>
  </si>
  <si>
    <t>14. Atender las necesidades de todos los procesos en materia de bienes, suministro, servicios y gestión ambiental para garantizar el óptimo funcionamiento y estado de los-bienes muebles e inmuebles a cargo de La Empresa de Renovación y Desarrollo Urbano de 
Bogotá</t>
  </si>
  <si>
    <t>Reportes periódicos de seguimiento, planes de acción y plan de contratación de Inversión de la Empresa</t>
  </si>
  <si>
    <t>Hacer seguimiento periódico a los resultados de los indicadores de gestión por procesos</t>
  </si>
  <si>
    <t>Elaboración y validación de las Fichas técnicas de todos los proyectos que esta desarrollando la  Empresa</t>
  </si>
  <si>
    <t>Revisar y actualizar los documentos del Sistema Integrado de Gestión, que garanticen la implementación de los productos establecidos en la NTDSIG 001:2011</t>
  </si>
  <si>
    <t>Cumplimiento del 100% de las actividades establecidas en el Cronograma de Documentación y Sostenibilidad el SIG para el 2018</t>
  </si>
  <si>
    <t>Efectuar el acompañamiento a los responsables de los subsistemas para la revisión y actualización de las políticas y lineamientos de implementación de cada uno de los subsistemas de acuerdo a la normatividad vigente</t>
  </si>
  <si>
    <t>Actualizar las políticas de los subsistemas que hacen parte del SIG.</t>
  </si>
  <si>
    <t>Mapas de riesgo por procesos actualizado / 18</t>
  </si>
  <si>
    <t>Revisar y actualizar la política de riesgos de corrupción de acuerdo a la Guía de elaboración del PAAC</t>
  </si>
  <si>
    <t>Documento con el despliegue de la política de riesgos de corrupción.</t>
  </si>
  <si>
    <t>Un documento con el despliegue de la Política de riesgos de corrupción</t>
  </si>
  <si>
    <t>Cumplimiento del cronograma de las actividades para ña obtención de la certificación de Calidad de los procesos de la empresa  bajo la norma ISO 9001:2015.</t>
  </si>
  <si>
    <t>Plan Anual de adquisiciones actualizado y publicado</t>
  </si>
  <si>
    <t>Promover actividades lúdicas que fomenten la cultura del autocontrol.</t>
  </si>
  <si>
    <t xml:space="preserve">Mantener actualizados los procedimientos y documentación a cargo del área. </t>
  </si>
  <si>
    <t>Revisión de caracterización del proceso procedimientos, instructivos, formatos, indicadores, y riesgos de la Oficina de Control Interno</t>
  </si>
  <si>
    <t>Realizar acompañamiento y asesoría a Comités
Institucionales en los que hace parte el Asesor de Control Interno</t>
  </si>
  <si>
    <t xml:space="preserve">Seguimiento a los diferentes planes de mejoramiento por procesos </t>
  </si>
  <si>
    <t>Cuatro seguimientos en el año</t>
  </si>
  <si>
    <t>Seguimiento Plan Anticorrupción</t>
  </si>
  <si>
    <t>Tres seguimientos en el año</t>
  </si>
  <si>
    <t>Publicaciones Secop.</t>
  </si>
  <si>
    <t>Doce seguimientos en el año</t>
  </si>
  <si>
    <t>Informe Control Interno Contable</t>
  </si>
  <si>
    <t xml:space="preserve">Un informe </t>
  </si>
  <si>
    <t>Informe Ejecutivo Anual del Sistema de Control Interno - FURAG</t>
  </si>
  <si>
    <t>Seguimiento al Comité de Conciliación</t>
  </si>
  <si>
    <t>Dos seguimientos en el año</t>
  </si>
  <si>
    <t xml:space="preserve"> Cajas Menores</t>
  </si>
  <si>
    <t>Seis Arqueos de Caja menor en el año</t>
  </si>
  <si>
    <t xml:space="preserve">Directiva 003 de 2013 </t>
  </si>
  <si>
    <t>Dos Informes en el año</t>
  </si>
  <si>
    <t xml:space="preserve">Seguimiento CXP </t>
  </si>
  <si>
    <t>Un seguimiento en el año</t>
  </si>
  <si>
    <t>Quejas, Sugerencias y Reclamos - Atención acorde con las normas legales vigentes ( Art 76 - Ley 474 /2011 y 371)</t>
  </si>
  <si>
    <t>Un seguimiento cada semestre</t>
  </si>
  <si>
    <t>Seguimiento Comités Institucionales</t>
  </si>
  <si>
    <t>Cumplimiento Decreto 215 de 2017.Informe de seguimiento y recomendaciones orientadas al cumplimiento de las metas del plan de Desarrollo a cargo de la Entidad</t>
  </si>
  <si>
    <t>Cumplimiento Decreto 215 de 2017. Avance de la ejecución plan anual de auditoria</t>
  </si>
  <si>
    <t>Cumplimiento Decreto 215 de 2017. Seguimiento a la sostenibilidad del Sistema Integrado de Gestión</t>
  </si>
  <si>
    <t>Seguimiento de Acuerdos de Gestión</t>
  </si>
  <si>
    <t>Seguimiento de Procesos Judiciales - SIPROJ</t>
  </si>
  <si>
    <t>Informe pormenorizado Ley 1474 /2011</t>
  </si>
  <si>
    <t>Informe Derechos de Autor (software)</t>
  </si>
  <si>
    <t>Uno Informe en el año</t>
  </si>
  <si>
    <t>Informe de gestión Integral cuatrimestral de la OCI.</t>
  </si>
  <si>
    <t>Seguimiento de austeridad del gasto.</t>
  </si>
  <si>
    <t>Seguimiento de cumplimiento del PAC trimestral, con base en lo reportado en las cuentas mensuales.</t>
  </si>
  <si>
    <t>Seis seguimientos en el año</t>
  </si>
  <si>
    <t xml:space="preserve">Seguimiento planes de manejo de los riesgos de corrupción y por procesos </t>
  </si>
  <si>
    <t>Jefe Oficina de Control Interno</t>
  </si>
  <si>
    <t>(# De procesos de incumplimiento adelantados / # De procesos de incumplimiento solicitados) * 100%</t>
  </si>
  <si>
    <t>Actividades realizadas / 2</t>
  </si>
  <si>
    <t>Auditorías realizadas / 10</t>
  </si>
  <si>
    <t>Acompañar y asesorar al 100% de los comités de los que hace parte o sea invitado el Jefe de la Oficina de Control Interno</t>
  </si>
  <si>
    <t># de informes y seguimientos realizados y presentados / 4</t>
  </si>
  <si>
    <t># de informes y seguimientos realizados y presentados / 3</t>
  </si>
  <si>
    <t xml:space="preserve"># de informes y seguimientos realizados y presentados / 2 </t>
  </si>
  <si>
    <t xml:space="preserve">Un informe de control interno contable presentado </t>
  </si>
  <si>
    <t>Un Informe FURAG diligenciado y entregado</t>
  </si>
  <si>
    <t xml:space="preserve"># de informes de  seguimiento al comité de conciliación / 2 </t>
  </si>
  <si>
    <t>Numero de informes de arqueo de caja menor / 6</t>
  </si>
  <si>
    <t># de informes de seguimiento a la directiva 003 de 2013 / 2</t>
  </si>
  <si>
    <t xml:space="preserve">Un informe de seguimiento a cuentas por pagar </t>
  </si>
  <si>
    <t># de seguimientos a las PQRS / 2</t>
  </si>
  <si>
    <t xml:space="preserve"># de informes cumplimiento decreto 215 / 4 </t>
  </si>
  <si>
    <t># seguimientos avance cumplimiento plan anual de auditoria / 2</t>
  </si>
  <si>
    <t># seguimientos sostenibilidad del SIG / 2</t>
  </si>
  <si>
    <t># seguimientos acuerdos de gestión / 2</t>
  </si>
  <si>
    <t># seguimientos procesos judiciales / 2</t>
  </si>
  <si>
    <t># de informes pormenorizados lev 1474/2011 / 3</t>
  </si>
  <si>
    <t>Un informe de derechos de autor (software)</t>
  </si>
  <si>
    <t># de informes de gestión integral de la OCI / 3</t>
  </si>
  <si>
    <t># de informes de austeridad en el gasto / 4</t>
  </si>
  <si>
    <t># de informes de seguimiento cumplimiento del PAC / 6</t>
  </si>
  <si>
    <t># de informes de seguimiento a los planes de manejo de riesgos de corrupción y por procesos / 3</t>
  </si>
  <si>
    <t>Publicaciones SECOP.</t>
  </si>
  <si>
    <t># de seguimientos a los comités institucionales / 2</t>
  </si>
  <si>
    <t>Cumplimiento Decreto 215 de 2017 Informe de seguimiento y recomendaciones orientadas al cumplimiento de las metas del plan de Desarrollo a cargo de la Entidad</t>
  </si>
  <si>
    <t># de proyectos con las fichas técnicas actualizadas / # total de proyectos que tiene la Empresa</t>
  </si>
  <si>
    <t># actividades del cronograma realizadas / # Total de actividades establecidas en el cronograma</t>
  </si>
  <si>
    <t># políticas de los subsistemas actualizadas / # total de Subsistemas del SIG</t>
  </si>
  <si>
    <t># de actividades realizadas según el cronograma de certificación de calidad de la Empresa / # total actividades establecidas en el cronograma</t>
  </si>
  <si>
    <t>(# de personas que asisten a las socializaciones / # total de personas citadas a las socializaciones) * 100%</t>
  </si>
  <si>
    <t>100% de las actividades del plan de comunicaciones realizadas</t>
  </si>
  <si>
    <t>(# de Actividades desarrolladas del plan de comunicaciones / # total de actividades programadas en el plan de comunicaciones) * 100%</t>
  </si>
  <si>
    <t>Jefe Oficina Asesora de Comunicaciones</t>
  </si>
  <si>
    <t>Diseño y producción de campañas de cultura organizacional</t>
  </si>
  <si>
    <t>Desarrollar actividades de Free Press</t>
  </si>
  <si>
    <t>Diseñar estrategias de comunicación que fortalezcan la gestión social de la empresa y la participación ciudadana en la gestión</t>
  </si>
  <si>
    <t>Realizar Informe de monitoreo diario y mensual sobre las publicaciones en medios de comunicación y redes sociales</t>
  </si>
  <si>
    <t>Realizar el registro sistemático de los proyectos que desarrolla la entidad para la producción de material audiovisual que soporte las diferentes estrategias</t>
  </si>
  <si>
    <t>Participar en eventos de carácter institucional o académicos que posicione a la entidad como líder en los temas de renovación y desarrollo en la ciudad y en el país.</t>
  </si>
  <si>
    <t>Equipo Subgerencia de Gestión Urbana</t>
  </si>
  <si>
    <t>% de avance en la formulación de proyectos de desarrollo y renovación urbana</t>
  </si>
  <si>
    <t xml:space="preserve">Proyecto formulado y radicado ante el Ministerio de cultura </t>
  </si>
  <si>
    <t xml:space="preserve">Expedición de la resolución de puesta en marcha  </t>
  </si>
  <si>
    <t>% de avance en Perfiles preliminares adelantados</t>
  </si>
  <si>
    <t xml:space="preserve">Equipo subgerencia de gestión urbana </t>
  </si>
  <si>
    <t>% de avance en la elaboración conceptos  previos</t>
  </si>
  <si>
    <t>Presupuesto asignado SGU / Convenio interadministrativo 2711 de 2016</t>
  </si>
  <si>
    <t>Presupuesto asignado SGU</t>
  </si>
  <si>
    <t>Presupuesto asignado SGU / presupuesto Alameda</t>
  </si>
  <si>
    <t>Presupuesto asignado SGU / presupuesto Convenio CAD</t>
  </si>
  <si>
    <t>Presupuesto asignado SGU / presupuesto HSJD</t>
  </si>
  <si>
    <t>Presupuesto asignado SGU / presupuesto Estación Central</t>
  </si>
  <si>
    <t>Equipo (SGU - SGI - OGS - Dirección de Predios)</t>
  </si>
  <si>
    <t xml:space="preserve">Generar los insumos necesarios del componente de inversión para el Plan Financiero de la siguiente vigencia.                                                                </t>
  </si>
  <si>
    <t>N/A</t>
  </si>
  <si>
    <t>Elaborar el Plan de Acción del proceso para la vigencia</t>
  </si>
  <si>
    <t>Identificar los riesgos inherentes del proceso y controles para su mitigación</t>
  </si>
  <si>
    <t>Establecer y actualizar el plan de mercadeo de la Empresa</t>
  </si>
  <si>
    <t>Desarrollar las simulaciones financieras de las iniciativas y proyectos priorizados</t>
  </si>
  <si>
    <t>1. Resultados de la modelación PDF.
2. Presentaciones de resultados</t>
  </si>
  <si>
    <t>Ejecución, Seguimiento y control administrativo y financiero a los negocios fiduciarios que se requieran para los proyectos de la empresa</t>
  </si>
  <si>
    <t>Proyectar y remitir el documento “Metodología de asignación de costos”</t>
  </si>
  <si>
    <t>Documento Metodología de asignación de costos</t>
  </si>
  <si>
    <t>Desarrollar actividades para definir la participación de la ERU en las iniciativas de proyectos adelantadas por los promotores privados</t>
  </si>
  <si>
    <t>Realizar la estructuración comercial de las iniciativas públicas o privadas de los proyectos de renovación y desarrollo urbanos</t>
  </si>
  <si>
    <t>Ejecutar el plan de mercadeo de la entidad</t>
  </si>
  <si>
    <t>Proyectos y Servicios para futuros negocios divulgados
Documentos de Cierre de Negocios</t>
  </si>
  <si>
    <t>Atender los requerimientos de las auditorías realizadas al proceso de Gestión Comercial e Inmobiliaria</t>
  </si>
  <si>
    <t>Seguimiento y ajuste al plan de acción  del proceso de Gestión Comercial e Inmobiliaria</t>
  </si>
  <si>
    <t>Revisión, registro y análisis de los indicadores del proceso de Gestión Comercial e Inmobiliaria</t>
  </si>
  <si>
    <t>Indicadores Actualizados y resultados de la medición</t>
  </si>
  <si>
    <t>Revisar y actualizar los documentos propios del proceso (procedimientos, instructivos y formatos)</t>
  </si>
  <si>
    <t>Documentos actualizados y mejorados</t>
  </si>
  <si>
    <t>Componente Financiero - Documento de Plan Financiero Plurianual de la ERU</t>
  </si>
  <si>
    <t>Un Plan de acción del proceso</t>
  </si>
  <si>
    <t>Un Plan de acción del proceso aprobado</t>
  </si>
  <si>
    <t>Revisión y actualización de la Matriz de Riesgo del proceso</t>
  </si>
  <si>
    <t>Publicación de la actualización de la matriz de riesgos</t>
  </si>
  <si>
    <t>Plan de Mercadeo adoptado</t>
  </si>
  <si>
    <t xml:space="preserve">Un plan de mercadeo aprobado </t>
  </si>
  <si>
    <t># Informes entregados / # Informes programados</t>
  </si>
  <si>
    <t># Propuestas Realizadas / # Proyectos o negocios priorizados</t>
  </si>
  <si>
    <t># Informes remitidos / # Informes solicitados</t>
  </si>
  <si>
    <t># Reporte de indicadores del proceso realizados / 4 Reportes de indicadores programados</t>
  </si>
  <si>
    <t>Seguimiento trimestral al plan de acción del proceso</t>
  </si>
  <si>
    <t xml:space="preserve">1 Plan Financiero Radicado </t>
  </si>
  <si>
    <t>PLAN DE ACCIÓN POR PROCESOS AÑO 2018</t>
  </si>
  <si>
    <t>Generar avances en la Formulación de Proyecto SAN BERNARDO (Plan Parcial)</t>
  </si>
  <si>
    <t>Generar avances en la Formulación de Proyecto VOTO NACIONAL - LA ESTANZUELA (Plan Parcial)</t>
  </si>
  <si>
    <t>Generar avances en la Formulación de Proyecto EL PROVENIR Etapa 8b - BRISAS DEL TINTAL (Modificación Plan Parcial)</t>
  </si>
  <si>
    <t>Generar avances en la Formulación de Proyecto PLAN DE MANEJO Y REGULARIZACIÓN - PRM CAD</t>
  </si>
  <si>
    <t>1.2 y 1.3 Mejorar las condiciones de hábitat de la ciudad, aumentando la vivienda VIS, VIP y no VIS con excelentes condiciones ambientales, sociales y de espacio público, en las áreas de oportunidad identificadas.
Implementar  los requisitos e instrumentos de gestión contemplados en la ley para garantizar la viabilidad de los proyectos de renovación y desarrollo urbano.</t>
  </si>
  <si>
    <t>1.2.1 y 1.3.2 Modelación urbanística de los proyectos con base en la vivienda VIS, VIP y no VIS
1.3.2 Estudios de viabilidad de los proyectos de acuerdo a los requisitos e instrumentos de gestión establecidos por la ley</t>
  </si>
  <si>
    <t>4 campañas de cultura organizacional</t>
  </si>
  <si>
    <t># campañas realizadas / 4</t>
  </si>
  <si>
    <t>12 videos internos y externos</t>
  </si>
  <si>
    <t># de videos internos y externos elaborados / 12</t>
  </si>
  <si>
    <t>8 piezas mensuales</t>
  </si>
  <si>
    <t>Rediseñar y desarrollar la pagina web de la Empresa</t>
  </si>
  <si>
    <t>Página web rediseñada</t>
  </si>
  <si>
    <t xml:space="preserve">6 ruedas de prensa
3 rondas de medios
</t>
  </si>
  <si>
    <t>6 estrategias de comunicación diseñadas</t>
  </si>
  <si>
    <t>informes de monitoreo sobre las publicaciones en medios de comunicación y redes</t>
  </si>
  <si>
    <t>Un registro audiovisual mensual del estado del avance de los proyectos de la ERU.</t>
  </si>
  <si>
    <t># de piezas diseñadas y producidas / 8 piezas por 12 meses</t>
  </si>
  <si>
    <t>Una pagina web rediseñada</t>
  </si>
  <si>
    <t># de registros audiovisuales del avance de los proyectos realizado / 12</t>
  </si>
  <si>
    <t xml:space="preserve">% de avance en la evaluación de áreas de oportunidad para la formulación de proyectos de desarrollo y renovación urbana </t>
  </si>
  <si>
    <t>Generar los conceptos previos con base en las áreas de oportunidad evaluadas.</t>
  </si>
  <si>
    <t>Conceptos previos elaborados para el desarrollo de proyectos de renovación urbana en las áreas identificados con potencial para el desarrollo de proyectos</t>
  </si>
  <si>
    <t>Proyecto de desarrollo y renovación urbana formulado y radicado ante la SDP</t>
  </si>
  <si>
    <t>Generar avances en la Formulación de Proyecto EL EDÉN - EL DESCANSO  (Modificación Plan Parcial)</t>
  </si>
  <si>
    <t>Generar avances en la Formulación de Proyecto ALAMEDA - ENTRE PARQUES (Plan Parcial)</t>
  </si>
  <si>
    <t>Generar avances en la Formulación de Proyecto VOTO NACIONAL - ECONOMÍA NARANJA (Plan Parcial)</t>
  </si>
  <si>
    <t>Presupuesto asignado SGU / presupuesto Economía Naranja</t>
  </si>
  <si>
    <t>Generar avances en la Formulación de Proyecto ESTACIÓN CENTRAL  (Modificación Plan Parcial)</t>
  </si>
  <si>
    <t>Generar avances en la Formulación de Proyecto PLAN DE MANEJO Y REGULARIZACIÓN - PRM EL CANTÓN NORTE</t>
  </si>
  <si>
    <t>Presupuesto asignado SGU / presupuesto Cantón</t>
  </si>
  <si>
    <t>Generar avances en la Formulación de Proyecto MODIFICACIÓN DE PEMP - HSJ</t>
  </si>
  <si>
    <t>Generar avances en la Formulación de Proyecto para perfil preliminar de VOTO NACIONAL -ECONOMÍA NARANJA</t>
  </si>
  <si>
    <t># Modelaciones financieras realizadas / Modelaciones financieras solicitadas</t>
  </si>
  <si>
    <t>1. Reporte mensual de SIVICOF
2. Informe Trimestral a la Gerencia
3. Conciliación Contable mensual de Derechos Fiduciarios
4. Actualización flujo financiero de las fiducias con base a la ejecución</t>
  </si>
  <si>
    <t>1. Constitución de patrimonio autónomo para manejo de recursos para el desarrollo de la UG1</t>
  </si>
  <si>
    <t>Un Patrimonio constituido</t>
  </si>
  <si>
    <t>Obtención de recursos por 20 mil millones</t>
  </si>
  <si>
    <t>Constituir el patrimonio autónomo para manejo de recursos para el desarrollo de la UG1</t>
  </si>
  <si>
    <t>Propuestas o evaluación de negocios priorizados</t>
  </si>
  <si>
    <t>Respuesta a las solicitudes, observaciones y hallazgos solicitados por los entes de control en el marco de las diferentes auditorias</t>
  </si>
  <si>
    <t># respuestas remitidas / # de requerimientos presentados al proceso</t>
  </si>
  <si>
    <t>Elaboración de Actos Administrativos de Expropiación Administrativa relacionados con el proyecto Voto Nacional - San Bernardo</t>
  </si>
  <si>
    <t>Actos administrativos de Expropiación Administrativa</t>
  </si>
  <si>
    <t>Revisar y/o actualizar 129 Registros Topográficos  relacionados con el proyecto Voto Nacional - San Bernardo</t>
  </si>
  <si>
    <t>Registros topográficos</t>
  </si>
  <si>
    <t># de registros topográficos  / 129</t>
  </si>
  <si>
    <t>Revisar y actualizar 129 Estudios de Títulos relacionados con el proyecto Voto Nacional - San Bernardo</t>
  </si>
  <si>
    <t xml:space="preserve">Estudios de títulos </t>
  </si>
  <si>
    <t># de estudios de títulos revisados y actualizados / 129</t>
  </si>
  <si>
    <t>Elaboración y Expedición de Oferta de Compra relacionados con el proyecto Voto Nacional - San Bernardo</t>
  </si>
  <si>
    <t>Documentos oferta de compra</t>
  </si>
  <si>
    <t># de ofertas de compra expedidas / # de ofertas de compra programadas para la vigencia</t>
  </si>
  <si>
    <t>Elaboración de Escritura Pública y/o Resolución de Expropiación, relacionados con el proyecto Voto Nacional - San Bernardo</t>
  </si>
  <si>
    <t>Escrituras públicas y/o Resolución de Expropiación</t>
  </si>
  <si>
    <t># de escrituras publicas y/o resoluciones de expropiación efectuadas / # de escrituras y/o resoluciones establecidas durante la vigencia</t>
  </si>
  <si>
    <t>Expedir los actos administrativos para la expropiación por vía administrativa de los (4) predios del proyecto conferías</t>
  </si>
  <si>
    <t>Resolución de expropiación, pago, registro y entrega del predio</t>
  </si>
  <si>
    <t># de actos administrativos de expropiación efectuados / 4 predios proyecto conferías</t>
  </si>
  <si>
    <t xml:space="preserve">Adelantar la expedición del Decreto de Utilidad  publica y declaratoria de urgencia de las 8 manzanas restantes, según el proyecto San Bernardo, e iniciar la gestión del suelo </t>
  </si>
  <si>
    <t>Expedición del Decreto, estudios de títulos avalúos comerciales, registros T, censos, oferta, escritura o expropiación</t>
  </si>
  <si>
    <t>Un decreto expedido</t>
  </si>
  <si>
    <t xml:space="preserve">Adelantar la gestión del suelo sobre los 3 predios de Fenicia, según el contrato suscrito para la prestación de los servicios </t>
  </si>
  <si>
    <t>Estudios de títulos avalúos comerciales, registros T, censos, oferta, escritura o expropiación</t>
  </si>
  <si>
    <t xml:space="preserve">Estructurar el componente jurídico de los proyectos que adelante la ERU </t>
  </si>
  <si>
    <t xml:space="preserve">Concepto jurídicos actas e informes </t>
  </si>
  <si>
    <t># de documentos generados / # total de documentos establecidos para estructurar el componente jurídico de los proyectos de la ERU</t>
  </si>
  <si>
    <t xml:space="preserve">Efectuar seguimiento permanente al avance de los proceso judiciales, en los que interviene la ERU  </t>
  </si>
  <si>
    <t>Contestaciones, asistencias, presentación de recurso, aporte de pruebas.</t>
  </si>
  <si>
    <t># de seguimiento a los procesos judiciales / Total Seguimientos programados</t>
  </si>
  <si>
    <t>Asesora y apoyar jurídicamente todos los procesos de la ERU</t>
  </si>
  <si>
    <t>Conceptos jurídicos emitidos por la Subgerencia Jurídica</t>
  </si>
  <si>
    <t xml:space="preserve">Atender los requerimientos de las autoridades realizados al proceso de Gestión Jurídica </t>
  </si>
  <si>
    <t>Atender los hallazgos de las auditorias.
Acciones correctivas y de mejora</t>
  </si>
  <si>
    <t xml:space="preserve">Seguimiento al plan de acción del proceso de Gestión Jurídica </t>
  </si>
  <si>
    <t>Realizar 4 seguimientos al plan de acción del proceso</t>
  </si>
  <si>
    <t># de seguimientos realizados al plan de acción del Proceso / 4</t>
  </si>
  <si>
    <t xml:space="preserve">Seguimiento al mapa de riesgos del proceso de Gestión Jurídica </t>
  </si>
  <si>
    <t># de seguimientos realizados al mapa de riesgos / 4</t>
  </si>
  <si>
    <t xml:space="preserve">Seguimiento al plan de mejoramiento del proceso de Gestión Jurídica </t>
  </si>
  <si>
    <t>Subgerente Jurídica</t>
  </si>
  <si>
    <t>Director de Predios y Subgerente de Gestión Urbana</t>
  </si>
  <si>
    <t>Presupuesto asignado a la Subgerencia Jurídica en el Plan Anual de Adquisiciones</t>
  </si>
  <si>
    <t>Campaña de sensibilización del uso racional del recurso hídrico</t>
  </si>
  <si>
    <t>Una (1) campaña de sensibilización a funcionarios y contratistas</t>
  </si>
  <si>
    <t>Una campaña de sensibilización del uso racional del recurso hídrico</t>
  </si>
  <si>
    <t>Subgerente de Desarrollo de Proyectos / Oficina Asesora de Comunicaciones</t>
  </si>
  <si>
    <t>Revisiones de fugas y goteos e inventario de las instalaciones hidrosanitarias</t>
  </si>
  <si>
    <t>Una (1) revisión semestral de las instalaciones hidrosanitarias</t>
  </si>
  <si>
    <t># de revisiones ejecutadas / 2</t>
  </si>
  <si>
    <t>Subgerente de Desarrollo de Proyectos / Subgerente de Gestión Corporativa</t>
  </si>
  <si>
    <t>Realizar y/o actualizar el inventario de las fuentes de consumo de energía</t>
  </si>
  <si>
    <t>Un (1) inventario de las fuentes de consumo de energía</t>
  </si>
  <si>
    <t>Elaboración de un informe de huella de carbono en el cual se reporte la cantidad de CO2 producido por las actividades de la entidad</t>
  </si>
  <si>
    <t>Un (1) informe de huella de carbono anual</t>
  </si>
  <si>
    <t>Un informe de huella de carbono</t>
  </si>
  <si>
    <t>Subgerente de Desarrollo de Proyectos</t>
  </si>
  <si>
    <t>Implementar las actividades del Plan de Acción Interno (PAI).</t>
  </si>
  <si>
    <t>Implementar el 100 % de actividades planteadas en el PAI</t>
  </si>
  <si>
    <t>(# de actividades del PAI realizadas / # de actividades del PAI programadas) * 100%</t>
  </si>
  <si>
    <t>Implementar las actividades del Plan de Gestión de Residuos Peligrosos</t>
  </si>
  <si>
    <t>Implementar el 100% de las actividades planteadas en el Plan de Gestión de Residuos Peligrosos (PGRP)</t>
  </si>
  <si>
    <t>(# de actividades del PGRP realizadas / # de actividades del PGRP programadas) * 100%</t>
  </si>
  <si>
    <t>Elaborar e implementar clausulas ambientales y/o criterios ambientales  en los proceso de  contratación</t>
  </si>
  <si>
    <t>Incluir criterios y/o clausulas ambientales en el 40% de los contratos celebrados en la entidad</t>
  </si>
  <si>
    <t>(# de contratos con criterios ambientales / # total de contratos celebrados en la entidad (aplica aseo, vigilancia, suministros, computadores))*100</t>
  </si>
  <si>
    <t>Subgerente de Desarrollo de Proyectos / Subgerente de Gestión Corporativa / Director de Gestión Contractual</t>
  </si>
  <si>
    <t>Exigir en los contratos de obras civiles el cumplimiento de la Guía Ambiental para el Sector de la Construcción. Resolución 1138 de 2013</t>
  </si>
  <si>
    <t>Adoptar el Plan de Implementación del Plan de Manejo Ambiental (PIPMA) en los contratos de obra acorde con la Resolución 1138 de 2013</t>
  </si>
  <si>
    <t>(# de contratos de obra que cumplen con la Resolución 1138 de 2013 / # total de contratos de obra ejecutados)*100</t>
  </si>
  <si>
    <t>Fomentar la Movilidad Urbana Sostenible al interior de la Empresa</t>
  </si>
  <si>
    <t>Una (1) campaña para incentivar el uso de medios de transporte alternativos al carro particular.</t>
  </si>
  <si>
    <t>Celebración de la semana ambiental</t>
  </si>
  <si>
    <t>Campaña de sensibilización que busque generar conciencia del consumo energético</t>
  </si>
  <si>
    <t>Una (1) campaña de sensibilización que busque generar conciencia del consumo energético y producción de Gases Efecto Invernadero GEI.</t>
  </si>
  <si>
    <t>una Campaña de sensibilización que busque generar conciencia del consumo energético</t>
  </si>
  <si>
    <t>Una (1) semana ambiental realizada</t>
  </si>
  <si>
    <t>Subgerente de  Gestión Inmobiliaria</t>
  </si>
  <si>
    <t xml:space="preserve">Subgerente de  Gestión Inmobiliaria - Director Comercial </t>
  </si>
  <si>
    <t xml:space="preserve">Director Comercial </t>
  </si>
  <si>
    <t>Subgerente de  Gestión Inmobiliaria - Gerente de Vivienda</t>
  </si>
  <si>
    <t>Subgerente de  Gestión Inmobiliaria - Director Comercial  - Gerente de vivienda</t>
  </si>
  <si>
    <t xml:space="preserve">Diseñar e implementar el Sistema Integrado de Gestión Documental y Archivos - SIGA a través de la elaboración de instrumentos archivísticos como el Plan de Gestión Documental - PGD, Plan Institucional de Archivos - PINAR y el Sistema Integrado de Conservación - SIC. </t>
  </si>
  <si>
    <t xml:space="preserve"> Herramientas archivísticas implementadas Plan de Gestión Documental - PGD, Plan Institucional de Archivos - PINAR y el Sistema Integrado de Conservación - SIC.</t>
  </si>
  <si>
    <t>Giselle Quintero
Deira Galindo</t>
  </si>
  <si>
    <t>Ejecutar el 100% de las capacitaciones programadas en el PIC que estén relacionadas con el proceso de recursos físicos.</t>
  </si>
  <si>
    <t xml:space="preserve">Mauricio Liévano
Deira Galindo </t>
  </si>
  <si>
    <t>Dos (2) informes con la relación de los bienes inmuebles a cargo de la entidad.</t>
  </si>
  <si>
    <t>Mauricio Liévano 
Deira Galindo</t>
  </si>
  <si>
    <t>31/06/018</t>
  </si>
  <si>
    <t>12/31/2018</t>
  </si>
  <si>
    <t>Un documento de Plan Estratégico del Talento Humano</t>
  </si>
  <si>
    <t xml:space="preserve">María Clara Rodríguez </t>
  </si>
  <si>
    <t xml:space="preserve">Daisy Arévalo </t>
  </si>
  <si>
    <t>Marisol Ortega</t>
  </si>
  <si>
    <t>Un Plan Estratégico de Sistemas Aprobado</t>
  </si>
  <si>
    <t>Deira Galindo
Luis Hernando Lancheros</t>
  </si>
  <si>
    <t>(# Metros Lineales organizados / # Metros Lineales Programados) * 100%</t>
  </si>
  <si>
    <t xml:space="preserve">(# de adquisiciones realizadas / # de adquisiciones programas) * 100% </t>
  </si>
  <si>
    <t>(# Capacitaciones realizadas / # Capacitaciones Programadas en el PIC) * 100%</t>
  </si>
  <si>
    <t># de Informes presentados / 2</t>
  </si>
  <si>
    <t>(# actividades ejecutadas en el Plan de capacitación / # de actividades programadas en el Plan de Capacitación) * 100%</t>
  </si>
  <si>
    <t>(# actividades ejecutadas en el Plan de bienestar / # de actividades programadas en el Plan de Bienestar) * 100%</t>
  </si>
  <si>
    <t>(# de compromisos cumplidos  / # de compromisos adquiridos en el plan de contratación) * 100%</t>
  </si>
  <si>
    <t>(# de informes entregados oportunamente a los organismos de control / # de informes por entregar a los organismos de control)</t>
  </si>
  <si>
    <t>Atención Presencial y telefónica, buzón, correo electrónico y pagina web, encuesta de satisfacción reporte mensual.</t>
  </si>
  <si>
    <t xml:space="preserve">Atender al 100% de las solicitudes de los ciudadanos </t>
  </si>
  <si>
    <t xml:space="preserve">1. Satisfacción de Usuarios en el punto de atención </t>
  </si>
  <si>
    <t>Jefe Oficina de Gestión Social</t>
  </si>
  <si>
    <t>Manejo de Plataforma de SDQS, informe mensual y encuestas de satisfacción trimestral</t>
  </si>
  <si>
    <t>1. Tiempo promedio utilizado en las respuestas a las PQRS de las dependencias
2. Oportunidad en el traslado de PQRS por competencia</t>
  </si>
  <si>
    <t xml:space="preserve">Realizar auditorias internas sobre gestión y resultados a las áreas  conforme con el Plan de Auditoria aprobado por el Comité Institucional  de Coordinación de Control Interno. </t>
  </si>
  <si>
    <t>Diez (10) auditorias en el año</t>
  </si>
  <si>
    <t>Realizar dos (2) actividades lúdicas que promuevan la cultura del control</t>
  </si>
  <si>
    <t>Realizar acompañamiento y asesoría a Comités Institucionales en los que hace parte el Jefe de la Oficina de Control Interno</t>
  </si>
  <si>
    <t>Ejecutar las actividades establecidas en el plan de comunicaciones</t>
  </si>
  <si>
    <t>Realizar coordinación y asesoría sobre temas propios de la Empresa</t>
  </si>
  <si>
    <t>Realización de dos (2) Comités Institucionales de Coordinación de Control Interno</t>
  </si>
  <si>
    <t># de asistencias a comités / # De comités a los cuales es convocado el Jefe de la Oficina de control Interno</t>
  </si>
  <si>
    <t>Documentos actualizados / Documentos  que requieren actualización</t>
  </si>
  <si>
    <t>Tres (3) informes en el año</t>
  </si>
  <si>
    <t xml:space="preserve">Realizar proceso de contratación para las obras de reforzamiento redes de acueducto por redensificación del proyecto Ciudadela el Porvenir </t>
  </si>
  <si>
    <t>Obras de reforzamiento redes acueducto del proyecto Ciudadela el Porvenir contratadas</t>
  </si>
  <si>
    <t>Cumplimiento en la contratación programada</t>
  </si>
  <si>
    <t xml:space="preserve">Realizar proceso de contratación para la interventoría de las obras de reforzamiento redes de acueducto por redensificación del proyecto Ciudadela el Porvenir </t>
  </si>
  <si>
    <t>Interventoría de las Obras de reforzamiento redes acueducto del proyecto Ciudadela el Porvenir contratada</t>
  </si>
  <si>
    <t xml:space="preserve"> Ejecutar las obras de reforzamiento redes de acueducto por redensificación del proyecto Ciudadela el Porvenir </t>
  </si>
  <si>
    <t>Cumplimiento en la ejecución de las obras de urbanismo</t>
  </si>
  <si>
    <t xml:space="preserve">Adelantar la interventoría de las obras de reforzamiento redes de acueducto por redensificación del proyecto Ciudadela el Porvenir </t>
  </si>
  <si>
    <t>Interventoría de las Obras de reforzamiento redes acueducto del proyecto Ciudadela el Porvenir llevada a cabo</t>
  </si>
  <si>
    <t xml:space="preserve">Realizar proceso de contratación para las obras de señalización del proyecto Ciudadela el Porvenir </t>
  </si>
  <si>
    <t>Obras de señalización del proyecto Ciudadela el Porvenir contratadas</t>
  </si>
  <si>
    <t xml:space="preserve">Realizar proceso de contratación para la interventoría de las obras de señalización del proyecto Ciudadela el Porvenir </t>
  </si>
  <si>
    <t>Interventoría de las obras de señalización del proyecto Ciudadela el Porvenir contratada</t>
  </si>
  <si>
    <t xml:space="preserve"> Ejecutar las obras de señalización del proyecto Ciudadela el Porvenir </t>
  </si>
  <si>
    <t>Cumplimiento en la ejecución de las obras de señalización</t>
  </si>
  <si>
    <t xml:space="preserve">Realizar proceso de contratación para diseños y obras de vía peatonal manzana 32 del proyecto Ciudadela el Porvenir </t>
  </si>
  <si>
    <t>Diseños y obras de vía peatonal manzana 32 del proyecto Ciudadela el Porvenir contratadas</t>
  </si>
  <si>
    <t xml:space="preserve">Realizar proceso de contratación para la interventoría de diseños y obras de vía peatonal manzana 32 del proyecto Ciudadela el Porvenir </t>
  </si>
  <si>
    <t>Interventoría de diseños y obras de vía peatonal manzana 32 del proyecto Ciudadela el Porvenir contratada</t>
  </si>
  <si>
    <t xml:space="preserve"> Adelantar la interventoría de diseños y obras de vía peatonal manzana 32 del proyecto Ciudadela el Porvenir </t>
  </si>
  <si>
    <t>Interventoría de diseños y obras de vía peatonal manzana 32 del proyecto Ciudadela el Porvenir llevada a cabo</t>
  </si>
  <si>
    <t xml:space="preserve">Celebrar un convenio interadministrativo con el IDRD para la construcción del parque No. 5 de la etapa V-B del proyecto Ciudadela el Porvenir </t>
  </si>
  <si>
    <t>Convenio interadministrativo con el IDRD para la construcción del parque No. 5 de la etapa V-B del proyecto Ciudadela el Porvenir firmado por las partes</t>
  </si>
  <si>
    <t>Cumplimiento en la celebración del convenio</t>
  </si>
  <si>
    <t xml:space="preserve">Seguimiento a la construcción del parque No. 5 de la etapa V-B del proyecto Ciudadela el Porvenir </t>
  </si>
  <si>
    <t xml:space="preserve">Tramitar las licencias nuevas y de saneamiento de las etapas VB y VIIB del proyecto Ciudadela el Porvenir </t>
  </si>
  <si>
    <t>Cumplimiento en las licencias programadas</t>
  </si>
  <si>
    <t>Realizar proceso de contratación para diseños  de señalización y obras para completar meta física del proyecto Ciudadela Nuevo Usme</t>
  </si>
  <si>
    <t>Diseños  de señalización y obras para completar meta física del proyecto Ciudadela Nuevo Usme contratados</t>
  </si>
  <si>
    <t>Realizar proceso de contratación para interventoría de diseños  de señalización y obras para completar meta física del proyecto Ciudadela Nuevo Usme</t>
  </si>
  <si>
    <t>Interventoría de diseños  de señalización y obras para completar meta física del proyecto Ciudadela Nuevo Usme llevada a cabo</t>
  </si>
  <si>
    <t xml:space="preserve"> Ejecutar diseños  de señalización y obras para completar meta física del proyecto Ciudadela Nuevo Usme</t>
  </si>
  <si>
    <t xml:space="preserve"> Adelantar la interventoría de diseños  de señalización y obras para completar meta física del proyecto Ciudadela Nuevo Usme</t>
  </si>
  <si>
    <t>Interventoría de diseños  de señalización y obras para completar meta física del proyecto Ciudadela Nuevo Usme</t>
  </si>
  <si>
    <t>Interventoría de diseños  de señalización y obras para completar meta física del proyecto  Avenida Usminia llevada a cabo</t>
  </si>
  <si>
    <t>Realizar proceso de contratación para el cerramiento del proyecto UG1 - Tres Quebradas</t>
  </si>
  <si>
    <t>Obras de cerramiento del proyecto UG1 - Tres Quebradas contratadas</t>
  </si>
  <si>
    <t xml:space="preserve"> Ejecutar las obras de cerramiento del proyecto UG1 - Tres Quebradas </t>
  </si>
  <si>
    <t>Cumplimiento en la ejecución de las obras de cerramiento</t>
  </si>
  <si>
    <t xml:space="preserve">Realizar proceso de contratación para diseños y obras de redes hidráulicas externas para el proyecto Usme I - Convenio 720 </t>
  </si>
  <si>
    <t xml:space="preserve">Realizar proceso de contratación para diseños y obras de parque, faltantes de urbanismo y de redes externas para el proyecto Usme II - Convenio 720 </t>
  </si>
  <si>
    <t>Interventoría de diseños y obras diseños y obras de parque, faltantes de urbanismo y de redes externas para el proyecto Usme II - Convenio 720  contratada</t>
  </si>
  <si>
    <t xml:space="preserve">Ejecutar diseños y obras de parque, faltantes de urbanismo y de redes externas para el proyecto Usme II - Convenio 720 </t>
  </si>
  <si>
    <t xml:space="preserve">Adelantar la interventoría de diseños y obras de parque, faltantes de urbanismo y de redes externas para el proyecto Usme II - Convenio 720 </t>
  </si>
  <si>
    <t>Interventoría de diseños y obras de parque, faltantes de urbanismo y de redes externas para el proyecto Usme II - Convenio 720 llevada a cabo</t>
  </si>
  <si>
    <t xml:space="preserve">Realizar la gestión con las entidades interesadas en aras de lograr la aprobación de servidumbre para los servicios sanitarios del proyecto Sosiego - Convenio 720 </t>
  </si>
  <si>
    <t>Gestión con las entidades interesadas en aras de lograr la aprobación de servidumbre para los servicios sanitarios del proyecto Sosiego - Convenio 720 exitosa</t>
  </si>
  <si>
    <t>Cumplimiento en la gestión programada</t>
  </si>
  <si>
    <t>Realizar proceso de contratación para el cerramiento del predio La Lira UG1 - Tres Quebradas</t>
  </si>
  <si>
    <t>Obras de cerramiento del predio La Lira UG1 - Tres Quebradas contratadas</t>
  </si>
  <si>
    <t xml:space="preserve"> Ejecutar las obras de cerramiento del predio La Lira UG1 - Tres Quebradas</t>
  </si>
  <si>
    <t>Realizar presupuesto del proyecto Restauración BIC (Edificio Reclutamiento del ejército nacional)</t>
  </si>
  <si>
    <t>Presupuesto del proyecto Restauración BIC (Edificio Reclutamiento del ejército nacional) realizado</t>
  </si>
  <si>
    <t>Cumplimiento en la elaboración del presupuesto</t>
  </si>
  <si>
    <t>Realizar proceso de contratación de las obras del proyecto Restauración BIC (Edificio Reclutamiento del ejército nacional)</t>
  </si>
  <si>
    <t>Obras del proyecto Restauración BIC (Edificio Reclutamiento del ejército nacional) contratadas</t>
  </si>
  <si>
    <t>Ejecutar las obras del proyecto Restauración BIC (Edificio Reclutamiento del ejército nacional)</t>
  </si>
  <si>
    <t>Cumplimiento en la ejecución de las obras</t>
  </si>
  <si>
    <t>Realizar presupuesto del proyecto de construcción primera etapa SENA</t>
  </si>
  <si>
    <t>Presupuesto del proyecto de construcción primera etapa SENA realizado</t>
  </si>
  <si>
    <t>Realizar proceso de contratación de proyecto de construcción primera etapa SENA</t>
  </si>
  <si>
    <t>Obras del proyecto de construcción primera etapa SENA contratadas</t>
  </si>
  <si>
    <t>Ejecutar las obras del proyecto de construcción primera etapa SENA</t>
  </si>
  <si>
    <t>Realizar proceso de contratación obras de cerramiento para todos los predios ERU</t>
  </si>
  <si>
    <t>Obras de cerramiento para todos los predios ERU contratadas</t>
  </si>
  <si>
    <t>Realizar presupuesto de obras de mantenimiento de los bienes a cargo de la ERU</t>
  </si>
  <si>
    <t>Presupuestos de obras de mantenimiento de los bienes a cargo de la ERU realizados</t>
  </si>
  <si>
    <t>Realizar proceso de contratación de obras de mantenimiento de los bienes a cargo de la ERU</t>
  </si>
  <si>
    <t>Obras de mantenimiento de los bienes a cargo de la ERU contratadas</t>
  </si>
  <si>
    <t>Ejecutar las obras de mantenimiento de los bienes a cargo de la ERU</t>
  </si>
  <si>
    <t>Obras de reforzamiento redes acueducto del proyecto Ciudadela el Porvenir construidas</t>
  </si>
  <si>
    <t>obras de señalización del proyecto Ciudadela el Porvenir construidas</t>
  </si>
  <si>
    <t>Diseños y obras de vía peatonal manzana 32 del proyecto Ciudadela el Porvenir construidas</t>
  </si>
  <si>
    <t>Obras del parque No. 5 de la etapa V-B del proyecto Ciudadela el Porvenir construidas</t>
  </si>
  <si>
    <t>Licencias nuevas y de saneamiento de las etapas VB y VIIB del proyecto Ciudadela el Porvenir tramitadas</t>
  </si>
  <si>
    <t>Diseños  de señalización y obras para completar meta física del proyecto Ciudadela Nuevo Usme construidas</t>
  </si>
  <si>
    <t>Tramitar las licencias nuevas de las sub etapas I, II y III del proyecto Ciudadela Nuevo Usme</t>
  </si>
  <si>
    <t xml:space="preserve"> Licencias nuevas de las sub etapas I, II y III del proyecto Ciudadela Nuevo Usme tramitadas</t>
  </si>
  <si>
    <t>Realizar proceso de contratación para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</si>
  <si>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Diseños  de señalización y obras para completar meta física del proyecto Avenida Usminia, así como la inspección y mantenimiento de redes, conexión a las redes de acueducto, ajuste del alumbrado público del proyecto y la limpieza y recuperación vía y espacio público contratados</t>
  </si>
  <si>
    <t>Realizar proceso de contratación para 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</si>
  <si>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 xml:space="preserve"> Ejecutar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</si>
  <si>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Diseños  de señalización y obras para completar meta física del proyecto Avenida Usminia, así como la inspección y mantenimiento de redes, conexión a las redes de acueducto, ajuste del alumbrado público del proyecto y la limpieza y recuperación vía y espacio público construidas</t>
  </si>
  <si>
    <t xml:space="preserve"> Adelantar la 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</si>
  <si>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 realizada</t>
  </si>
  <si>
    <t>Obras de cerramiento del proyecto UG1 - Tres Quebradas construidas</t>
  </si>
  <si>
    <t>Diseños y obras de  redes hidráulicas externas para el proyecto Usme I - Convenio 720  contratadas</t>
  </si>
  <si>
    <t xml:space="preserve">Realizar proceso de contratación para la interventoría de diseños y obras de  redes hidráulicas externas para el proyecto Usme I - Convenio 720 </t>
  </si>
  <si>
    <t xml:space="preserve"> Interventoría de diseños y obras de  redes hidráulicas externas para el proyecto Usme I - Convenio 720  contratada</t>
  </si>
  <si>
    <t xml:space="preserve"> Ejecutar diseños y obras de  redes hidráulicas externas para el proyecto Usme I - Convenio 720 </t>
  </si>
  <si>
    <t>Diseños y obras de  redes hidráulicas externas para el proyecto Usme I - Convenio 720  construidas</t>
  </si>
  <si>
    <t xml:space="preserve">Adelantar la interventoría de diseños y obras de  redes hidráulicas externas para el proyecto Usme I - Convenio 720 </t>
  </si>
  <si>
    <t>Interventoría de diseños y obras de  redes hidráulicas externas para el proyecto Usme I - Convenio 720 llevada a cabo</t>
  </si>
  <si>
    <t>Diseños y obras de parque, faltantes de urbanismo y de redes externas para el proyecto Usme II - Convenio 720  construidas</t>
  </si>
  <si>
    <t>Obras de cerramiento del predio La Lira UG1 - Tres Quebradas construidas</t>
  </si>
  <si>
    <t>Obras del proyecto Restauración BIC (Edificio Reclutamiento del ejército nacional) construidas</t>
  </si>
  <si>
    <t>Obras del proyecto de construcción primera etapa SENA construidas</t>
  </si>
  <si>
    <t xml:space="preserve"> Ejecutar las obras de cerramiento para todos los predios ERU</t>
  </si>
  <si>
    <t>Obras de cerramiento para todos los predios ERU construidas</t>
  </si>
  <si>
    <t>Obras de mantenimiento de los bienes a cargo de la ERU construidas</t>
  </si>
  <si>
    <t>Atender todos los procesos de contratación de derecho privado solicitados por las diferentes áreas</t>
  </si>
  <si>
    <t>Acompañar a la Subgerencia de Gestión Inmobiliaria en los trámites de constitución  de fiducias y ejecución jurídica de los contratos de fiducia</t>
  </si>
  <si>
    <t>11. Brindar la asesoría jurídica pertinente en el desarrollo de la misión de la Empresa de Renovación y Desarrollo Urbano de Bogotá, a través del
análisis y emisión de conceptos, seguimiento a los procesos judiciales y extrajudiciales en los cuales sea parte la Empresa y realizar la revisión
de legalidad de los actos administrativos necesarios para el normal desarrollo de la gestión</t>
  </si>
  <si>
    <t>(# de fiducias constituidas / # de fiducias solicitadas) * 100%</t>
  </si>
  <si>
    <t xml:space="preserve">Atender el 100% de las solicitudes de inicio de  procesos sancionatorios contractuales. </t>
  </si>
  <si>
    <t>Implementación del PGS proyecto San Bernardo.</t>
  </si>
  <si>
    <t>Implementación del PGS proyecto Manzana 13 Voto Nacional</t>
  </si>
  <si>
    <t>Censo socioeconómico, Diagnóstico y formulación del PGS  sobre una muestra del 10% de la totalidad de los predios.</t>
  </si>
  <si>
    <t>(# total de procesos de contratación directa perfeccionados / # total de procesos de contratación directa solicitados) * 100%</t>
  </si>
  <si>
    <t>(# total de procesos de selección diferentes a contratación directa perfeccionados / # total de procesos de selección diferentes a  contratación directa solicitados) *100%</t>
  </si>
  <si>
    <t>(# total de procesos de contratación de derecho privado perfeccionados / # total de procesos diferentes a contratación directa solicitados) * 100%</t>
  </si>
  <si>
    <t xml:space="preserve">Centralizar, organizar y digitalizar  el Archivo de Gestión de la Empresa en el marco del Sistema de Gestión Documental y Archivos - SIGA. </t>
  </si>
  <si>
    <t>989 Metros Lineales de Archivo de Gestión centralizado, organizado y digitalizado.</t>
  </si>
  <si>
    <t>Asegurar el adecuado funcionamiento de los servicios generales de la entidad así como de la infraestructura de la Empresa, a través de los avances en la ejecución del  Plan Anual de Adquisiciones de la Entidad.</t>
  </si>
  <si>
    <t>Fortalecer el buen uso de los bienes inmuebles a cargo de la Empresa a través de capacitaciones.</t>
  </si>
  <si>
    <t>Mantener actualizado el inventario de bienes de la Empresa.</t>
  </si>
  <si>
    <t>Estructurar el Plan Estratégico del Talento Humano.</t>
  </si>
  <si>
    <t>Diseñar y Ejecutar al 90% el Plan de Capacitación aprobado por la entidad.</t>
  </si>
  <si>
    <t>Plan de Capacitación Diseñado.
Plan de Capacitación ejecutado al 90%</t>
  </si>
  <si>
    <t>Plan de Bienestar Diseñado.
Plan de Bienestar  ejecutado al 90%</t>
  </si>
  <si>
    <t>Plan de acción para la implementación del SG-SST ejecutado al 90%</t>
  </si>
  <si>
    <t>(# de actividades realizadas del Plan de Acción de la implementación del SG-SST / # de actividades establecidas en el Plan de Acción de la implementación del SG-SST) * 100%</t>
  </si>
  <si>
    <t>Contar con los indicadores de proceso, resultado y estructura entre el 75% y 85%</t>
  </si>
  <si>
    <t>Indicadores ejecutados / Indicadores programados * 100%</t>
  </si>
  <si>
    <t>Diseñar e implementar instrumentos de medición de la gestión de los servidores públicos de la empresa.</t>
  </si>
  <si>
    <t xml:space="preserve">Instrumentos de medición de la gestión implementados y socializados </t>
  </si>
  <si>
    <t>100% de los instrumentos de medición de la gestión de Ley implementados</t>
  </si>
  <si>
    <t xml:space="preserve">Mejorar y mantener la infraestructura tecnológica de la empresa.   </t>
  </si>
  <si>
    <t>Cumplimiento de hasta el 80% de los compromisos adquiridos en el plan de contratación relacionados con en proceso de Tics.</t>
  </si>
  <si>
    <t>Desarrollar el 30% de avance en la implementación de la Estrategia de Gobierno Digital, de acuerdo con los lineamientos de MINTIC.</t>
  </si>
  <si>
    <t>Documento de avance del 30% para la vigencia 2018 de la Estrategia de Gobierno Digital.</t>
  </si>
  <si>
    <t>Un Documento que contenga los avances del 30% para la vigencia 2018 de la Estrategia de Gobierno Digital.</t>
  </si>
  <si>
    <t>Elaborar la Política de Seguridad de la Información y aprobarla a través del Comité SIG-GEL.</t>
  </si>
  <si>
    <t>Una política aprobada por el Comité SIG -GEL</t>
  </si>
  <si>
    <t>Elaborar informes de análisis de la situación financiera de la empresa generando las respectivas recomendaciones para la adecuada planeación y control de los recursos.</t>
  </si>
  <si>
    <t>Informes financieros.</t>
  </si>
  <si>
    <t># de Informes realizados / 11 Informes Programados</t>
  </si>
  <si>
    <t>Natali Gamba</t>
  </si>
  <si>
    <t>Presentar oportunamente los informes de seguimiento del Proceso de Gestión Financiera a los entes de control.</t>
  </si>
  <si>
    <t xml:space="preserve">Informes del proceso entregados oportunamente a los organismos de control </t>
  </si>
  <si>
    <t>Javier Suárez
Yenny Carrillo
Irene Duarte</t>
  </si>
  <si>
    <t>Realizar seguimiento y evaluación a la gestión de los Procesos de la Subgerencia de Gestión Corporativa.</t>
  </si>
  <si>
    <t xml:space="preserve">Actas de Comité trimestrales con seguimiento y recomendaciones de los procesos </t>
  </si>
  <si>
    <t>4 Actas de Reunión en el año.</t>
  </si>
  <si>
    <t># de planes adoptados y publicados</t>
  </si>
  <si>
    <t>Realizar la socialización de los productos del SIG, responsabilidad del proceso de Mejoramiento continuo y que aportan a la implementación y sostenibilidad del Sistema</t>
  </si>
  <si>
    <t>Presupuesto asignado SGU / San Bernardo</t>
  </si>
  <si>
    <t>Presupuesto asignado SGU / voto Nacional</t>
  </si>
  <si>
    <t># de actos administrativos de expropiación efectuados / 32 de actos administrativos proyectados en la vigencia</t>
  </si>
  <si>
    <t>Total documentos de gestión de suelo elaborados / 16 documentos requeridos para la gestión de suelo de los 3 predios de Fenicia</t>
  </si>
  <si>
    <t xml:space="preserve">Ejecutar diseños y obras de vía peatonal manzana 32 del proyecto Ciudadela el Porvenir </t>
  </si>
  <si>
    <t># de conceptos jurídicos emitidos / # total de solicitudes de conceptos realizados a la Subgerencia Jurídica</t>
  </si>
  <si>
    <t># de solicitudes de apoyo /#. de conceptos y actas que se realicen</t>
  </si>
  <si>
    <t>Realizar 4 seguimientos al mapa de riesgos del proceso</t>
  </si>
  <si>
    <t>Realizar 4 seguimientos plan de mejoramiento del proceso</t>
  </si>
  <si>
    <t># de seguimientos realizados al plan de mejoramiento / 4</t>
  </si>
  <si>
    <t>Diseño y producción de videos internos y externos que fortalezcan la divulgación de la gestión de la empresa</t>
  </si>
  <si>
    <t>Diseño y producción de piezas graficas y audiovisuales para canales internos de comunicación</t>
  </si>
  <si>
    <t>Elaboración y diseño de boletines informativos como Noticieru, Eruflash y los demás que sean de interés para los usuarios externos de la Empresa</t>
  </si>
  <si>
    <t>4 Noticieru en el año
24 Eruflash 
1 boletín bimensual para usuarios externos</t>
  </si>
  <si>
    <t># de boletines realizados / # de boletines programados según el producto de la actividad</t>
  </si>
  <si>
    <t>#f de ruedas de prensa y rondas de medios efectuadas / 6 ruedas de prensa + 3 rondas de medios</t>
  </si>
  <si>
    <t># de estrategias de comunicaciones diseñadas / 6</t>
  </si>
  <si>
    <t># de informes de monitoreo / # de días hábiles del año.</t>
  </si>
  <si>
    <t>2 eventos de carácter institucional o académico en los que participe la Empresa</t>
  </si>
  <si>
    <t># de eventos de carácter institucional en los que participe la ERU / 2</t>
  </si>
  <si>
    <t>Dalia Arbeláez</t>
  </si>
  <si>
    <t>Iván Ceballos</t>
  </si>
  <si>
    <t>Optimizar los recursos informáticos a través de la elaboración de al menos un Plan Estratégico de Tecnologías de Información.</t>
  </si>
  <si>
    <t>Un Documento de Plan Estratégico de Sistemas aprobado</t>
  </si>
  <si>
    <t>Iván Ceballos
Diana Posada
Deira Galindo</t>
  </si>
  <si>
    <t>Política de Seguridad de la Información aprobada</t>
  </si>
  <si>
    <t xml:space="preserve">Holman Barrera 
Iván Ceballos </t>
  </si>
  <si>
    <t xml:space="preserve">Realizar el análisis de zonas de oportunidad de proyectos que generen suelo </t>
  </si>
  <si>
    <t>Áreas de oportunidad evaluados  para el desarrollo de proyectos de renovación urbana en las áreas identificados con potencial para el desarrollo de proyectos</t>
  </si>
  <si>
    <t>Presupuesto asignado SGU / El Edén</t>
  </si>
  <si>
    <t>Gestionar el fondeo de los recursos de obligaciones urbanísticas como fuente de financiamiento de las obras</t>
  </si>
  <si>
    <t>Recursos Gestionados / 20.000 millones requeridos</t>
  </si>
  <si>
    <t>Informes de Prefactibilidad y factibilidad comercial</t>
  </si>
  <si>
    <t xml:space="preserve">Propuestas evaluadas / Propuestas recibidas </t>
  </si>
  <si>
    <t># Documentos remitidos / 2 Actualizaciones programadas para el año</t>
  </si>
  <si>
    <t xml:space="preserve"> # Seguimientos al Plan de Acción por Procesos / 4 Seguimientos Programados</t>
  </si>
  <si>
    <t># actualizaciones de documentos SIG / # actualizaciones requeridas</t>
  </si>
  <si>
    <t xml:space="preserve">Expedientes con la documentación necesaria como soporte para  la liquidación de las compensaciones a las que hubiere lugar. </t>
  </si>
  <si>
    <t>Documento del censo socioeconómico, diagnóstico y PGS</t>
  </si>
  <si>
    <t>Un Documento de Plan Estratégico de Talento Humano</t>
  </si>
  <si>
    <t>Diseñar y Ejecutar al 90% el Plan de Bienestar aprobado por la entidad.</t>
  </si>
  <si>
    <t>Desarrollar en el 90% la fase 3 de Ejecución: 
Implementar el Sistema de Gestión de Seguridad y Salud en el Trabajo e integrarlo al SIG.</t>
  </si>
  <si>
    <t>Ejecutar el Plan de Trabajo Anual del  Sistema de Gestión de Seguridad y Salud en el Trabajo en el 85%</t>
  </si>
  <si>
    <t>Efectuar el seguimiento del plan anual de adquisiciones a través de los comités de contratación y realizar su actualización y publicación.</t>
  </si>
  <si>
    <t>(# de publicaciones del Plan / # total de modificaciones del Plan anual de adquisiciones) * 100%</t>
  </si>
  <si>
    <t>Cumplir con la ejecución del Plan de Adquisiciones de Recursos Físicos entre un 80% y 90%.</t>
  </si>
  <si>
    <t>Inventario de fuentes de consumo de energía actualizado</t>
  </si>
  <si>
    <t>Una campaña para incentivar el uso de medios de transporte alternativos al carro particular</t>
  </si>
  <si>
    <t>Celebración de la Semana Ambiental establecida mediante acuerdo 197 de 2005</t>
  </si>
  <si>
    <t># herramientas archivísticas elaboradas / Tres (3) herramientas archivísticas programadas.</t>
  </si>
  <si>
    <t>Yosef Fabián Ojeda</t>
  </si>
  <si>
    <t># de comités institucionales de control interno realizados / 2</t>
  </si>
  <si>
    <t>Realizar la supervisión de los estudios previos para Alameda Entre parques</t>
  </si>
  <si>
    <t>Los seguimientos a Indicadores de Gestión por procesos se realizan cada trimestre, por lo tanto el seguimiento al primer trimestre con fecha de corte 31 de Marzo de 2018 se encuentra en un 100% para todos los procesos , dicho seguimiento hace referencia al primero de los 4 programados para el 2018. Para un total del 25% en los programados para todo el año.</t>
  </si>
  <si>
    <t>Los seguimientos a planes de acción se realizan cada trimestre, por lo tanto el seguimiento al primer trimestre con fecha de corte 31 de Marzo de 2018 se encuentra en un 100% , dicho seguimiento hace referencia al primero de los 4 programados para el 2018. Para un total del 25% en los programados para todo el año.</t>
  </si>
  <si>
    <t>Para fecha de corte 31/03/2018 se encuentran actualizadas 3 de las 7 políticas del Sistema Integrado de Gestión, es importante aclarar que estas 3 políticas aun no se encuentran firmadas ya que estan inmersas en el Manual del Sistema Integrado de gestióny se presentará su aprobación cuando el resto de las políticas sean revisadas. La politicas que se encuentran pendientes son las siguientes:
1. Política de Control Interno.
2. Política de Segurdad de la Informaciión
3. Politica de Gestión Documental y Archivo.
4. Política de Responsabilidad Social.
Estas 4 políticas restantes se actualizaran durante el segundo trimestre de 2018.</t>
  </si>
  <si>
    <t>Durante este trimestre se presentó una actualización a los Mapas de Riesgos por procesos, dicho proceso fue "Formulación de proyectos" La fecha de la actualización fue el 23/02/2018</t>
  </si>
  <si>
    <t>Actualmente no se presenta actualización en la política, dicha actividad se tiene programada para el segundo trimestre de 2018</t>
  </si>
  <si>
    <t>El seguimiento a este indicador con fecha de corte 31 de Marzo de 2018 se presenta en un porcentaje de avance del 17%, el cual hace referencia a los informes de ejecución presupuestal de los meses de Enero y Febrero del presente año. El informe presupuestal del mes de Marzo se reportara en el próximo seguimiento trimestral</t>
  </si>
  <si>
    <t>Se han finalizado dos Auditorias las cuales están pendientes para entrega a los Responsables</t>
  </si>
  <si>
    <t>Se realizó socialización del Modelo MIPG a los servidores que ingresaron a la empresa (16 de febrero de 2018) y se remitió presentación a las directivas de este tema (22 de marzo de 2018), así como otros asuntos relacionados para su análisis y estudio, con fecha de retroalimentación reprogramada para el 12 de Abril de 2018 por cargas laborales de los directivos</t>
  </si>
  <si>
    <t>Se actualizaron dos procedimientos que se requerían conforme a los parámetros del SIG.</t>
  </si>
  <si>
    <t>La Jefe de la Oficina de control Interno ha asistido a la totalidad de los comités a los que ha sido convocada.</t>
  </si>
  <si>
    <t>Se realizó comité en el mes de enero de 2018.</t>
  </si>
  <si>
    <t>Se realizó seguimiento corte 31 de Diciembre de 2017 en el mes de febrero de 2018.</t>
  </si>
  <si>
    <t>Se realizó seguimiento corte 31 de Diciembre de 2017 en el mes de enero de 2018.</t>
  </si>
  <si>
    <t>Se realizó seguimiento mes cumplido para los meses de diciembre 2017 y enero 2018. El correspondiente al mes de febrero de 2018 se encuentra en proceso de entrega).</t>
  </si>
  <si>
    <t>Se presento el Informe al mes de marzo de 2017</t>
  </si>
  <si>
    <t>La Oficina se encuentra a la espera de que den la fecha de presentación de este informe para la vigencia 2018.</t>
  </si>
  <si>
    <t>Esta actividad No Aplica para este seguimiento</t>
  </si>
  <si>
    <t>Se presento el informe en el mes de febrero de 2018.</t>
  </si>
  <si>
    <t>Esta actividad No Aplica para este seguimiento.</t>
  </si>
  <si>
    <t xml:space="preserve">El Informe se encuentra para revisión y su posterior socialización. </t>
  </si>
  <si>
    <t>se realizo el reporte en el mes de marzo de 2018 y se encuentra publicado en la pagina Web de la Empresa link 
http://www.eru.gov.co/es/transparencia/control/reportes-control-interno/informe-pormenorizado-nov-2017-feb-2018.</t>
  </si>
  <si>
    <t>Se realizo en el mes de marzo de 2018.</t>
  </si>
  <si>
    <t>Se realizo informe del ultimo trimestre de 2017 en el mes de enero de 2018.</t>
  </si>
  <si>
    <t>Se han realizado dos seguimientos en la vigencia 2018. A Mapa de Riesgos de Corrupción y a Mapa de Riegos por procesos.</t>
  </si>
  <si>
    <t>A la fecha no se han generado actos administrativos de expropiación.</t>
  </si>
  <si>
    <t xml:space="preserve">Se completó la tarea de revisión y actualizació nde Registros Topográficos - RT - de los proyectos Voto Nacional y San Bernardo </t>
  </si>
  <si>
    <t xml:space="preserve">Se completó la tarea de revisión y actualizació nde estudios de titulos de los proyectos Voto Nacional y San Bernardo </t>
  </si>
  <si>
    <t>A la fecha no se ha comenzado con la proyección de ofertas de compras.</t>
  </si>
  <si>
    <t xml:space="preserve">A la fecha no se ha comenzado con la elaboración de escrituras publicas y/ o resoluciones de expropiación. </t>
  </si>
  <si>
    <t>Finalmente, estos cuatro proyectos no se van por expropiación sino por enajenación voluntaria con promesa de compra venta, la cual queda sujeta por Ley de Garantías</t>
  </si>
  <si>
    <t>Este indicador depende unicamente del decreto que ya fue expedido.</t>
  </si>
  <si>
    <t>Pendiente Decreto de Utilidad  publica y declaratoria de urgencia (Radicado 27 de marzo en Secretaría de Habitat)</t>
  </si>
  <si>
    <t>Teniendo en cuenta que el 100% del avance del indicador correponde a un lapso anual, esta dependencia informa que el avance del 25% correspondiente a este trimestre es de 100% a las actividades propuestas dentro del indicador.</t>
  </si>
  <si>
    <t>La OGS no reporta resultados respecto al indicador, toda vez que la fecha de inicio de las actividades es 15/05/2018</t>
  </si>
  <si>
    <t xml:space="preserve">La OGS no reporta resultados respecto al indicador, ya que la invitación pública para la asignación del contrato para la elaboración de los estudios sociales, se declaró desierta. </t>
  </si>
  <si>
    <t xml:space="preserve">Mediante la aplicación de la encuesta de satisfacción trimestral, se encontro que el 66% de los usuarios se encuentra satisfecho en cuanto a los criterios de oportunidad, calidad y calidez de la respuesta obtenida. </t>
  </si>
  <si>
    <t>El tiempo promedio de respueta  utilizado por las dependencias es de 8 dias, ubicadose en un rango aceptable.Para el caso de los traslados de estan realizando el mismo dia máximo al dia siguiente según esta indicador se ubica en un promedio satisfactorio.</t>
  </si>
  <si>
    <r>
      <t>Número de compensaciones /Número de actividades ejecutadas</t>
    </r>
    <r>
      <rPr>
        <sz val="10"/>
        <color indexed="10"/>
        <rFont val="Arial Narrow"/>
        <family val="2"/>
      </rPr>
      <t xml:space="preserve"> (No. De Compensaciones económicas tramitadas/No. Total de compensaciones que se deben tramitar en San Bernardo)</t>
    </r>
  </si>
  <si>
    <r>
      <t xml:space="preserve">Número de compensaciones /Número de actividades ejecutadas </t>
    </r>
    <r>
      <rPr>
        <sz val="10"/>
        <color indexed="10"/>
        <rFont val="Arial Narrow"/>
        <family val="2"/>
      </rPr>
      <t>(No. De Compensaciones económicas tramitadas/No. Total de compensaciones que se deben tramitar en la Mz 13)</t>
    </r>
  </si>
  <si>
    <t>Se elaboro cuadro comparativo para adjudicar diseños y esta en proceso de aprobación.</t>
  </si>
  <si>
    <t>El tramite para el convenio interadministrativo se cancelo y se tiene que ejecutar el parque con recursos de la ERU</t>
  </si>
  <si>
    <t>Se tramitaron las licencias y se encuentran revalidadas</t>
  </si>
  <si>
    <t>El proceso de contratacion se encuentra en Revision para publicacion en pagina para iniciar presentacion de ofertas</t>
  </si>
  <si>
    <t>Se contrato el estudio de Vulnerabilidad Sismica y de valoracion patrimonial insumos inciales para la valoracion de las obras del proyecto de restauracion</t>
  </si>
  <si>
    <t>A la fecha se encuentra en formulación el pliego de licitacion para esta contratacion4</t>
  </si>
  <si>
    <t>A la fecha se encuentra en formulación el pliego de licitacion para esta contratacion</t>
  </si>
  <si>
    <t>Se construyo el presupuesto y es insumo para el proceso de contratacion se encuentra en Revision para publicacion en pagina para iniciar presentacion de ofertas</t>
  </si>
  <si>
    <t xml:space="preserve">Se estan haciendo los respectivos tramites para la ejecucion de este proceso, se tiene CDP </t>
  </si>
  <si>
    <t>La campaña se realizo por medio electrionico el marco de la Celebración del Dia Mundial del Agua.</t>
  </si>
  <si>
    <t>Se ejecuto la revisión programada para el I semestre del 2018, se envidencio una instalación en mal estado.</t>
  </si>
  <si>
    <t>El inventario se realizo en el mes de enero, sin embargo esta pendiente la actualización de las luminarias del piso 7.</t>
  </si>
  <si>
    <t>El informe se trasmitio en las fechas estipuladas , el calculo arrojo un valor de 23 Ton CO2 Equ.</t>
  </si>
  <si>
    <t>La Empresa cuenta con puntos ecologicos que permiten la segregación de Residuos, las actividades se realizaran paulatinamente en el trancurso del año , hasta la fecha el indicador evidencia el porcentaje de avance.</t>
  </si>
  <si>
    <t>La empresa se ha vinculado a los programas posconsumo  con el fin de garantizar que la gestión y manejo de corrientes de residuos que han sido establecidas como de interés prioritario se efectúe de una manera productiva y eficiente. Algunos de éstos residuos son convencionales pero de manejo complejo y otros son residuos peligrosos, y se deben separar y entregar por el consumidor final en plan posconsumo por que no pueden mezclarse con los residuos que van al relleno sanitario. Los residuos son enviados a instalaciones que permiten llevar a cabo un aprovechamiento, valorización, tratamiento o disposición final adecuada.</t>
  </si>
  <si>
    <t>Durante el periodo reportado no se requirio la contratación de suministros objeto de clausula ambietal.</t>
  </si>
  <si>
    <t>El seguimiento ambiental en cumplimiento a la Resolución en mención se lleva a cabo mediante visita a obras e informes de no conformidades, la cuales se remiten a los promotores del los proyectos.</t>
  </si>
  <si>
    <t>En el marco del Dia Sin Carro, se llevó esta actividad en la cual participaron 105 servidores, teniendo en cuenta los resultados obtenido la Secretaria Distrital de Movilidad realizo un reconocimiento a la Empresa.</t>
  </si>
  <si>
    <t>Esta actividad esta programada para la primera semana de junio.</t>
  </si>
  <si>
    <t>La actividad se programo para el ultimo trimestre de 2018.</t>
  </si>
  <si>
    <t>Una vez se cuente con el patrimonio constituido se podrá transferir a éste los $20.000 millones requeridos}.</t>
  </si>
  <si>
    <t>Se entrega propuesta por parte de cliente potencial para compra de predio ubicado de en las Cruces, propuesta la cual será evaluada por la Dirección Comercial de la ERU.</t>
  </si>
  <si>
    <t>Actividad correspondiente al segundo semestre.</t>
  </si>
  <si>
    <t xml:space="preserve">Se presenta portafolio de servicios a constructora interesada en desarrollar un plan parcial para sector de las rosas. </t>
  </si>
  <si>
    <t>Actividad correspondiente al segundo semestre</t>
  </si>
  <si>
    <t>El plan de Acción para el proceso "gestión comercial e inmobiliaria" fue proyectado y aprobado el 19 de enero del año en curso.</t>
  </si>
  <si>
    <t>1. Reportes mensuales de SIVICOF enviados (3 meses, para cada una de los fideicomisos)
2. Informe trimestral a la gerencia (Octubre-Diciembre Radicado xxx del xxx)
3. Conciliación Contable mensual de Derechos  Fiduciarios (3 Conciliaciones) 
4. Flujo financiero de las fiducias actualizado con base a la ejecución.</t>
  </si>
  <si>
    <t>Durante este trimestre no se realizó ninguna actualización a la metodología de asignación de costos</t>
  </si>
  <si>
    <t xml:space="preserve">100% Mensual
25% Anual </t>
  </si>
  <si>
    <t>Con este seguimiento se da cumplimiento al primer seguimiento</t>
  </si>
  <si>
    <t>Siete (7)</t>
  </si>
  <si>
    <t>Dos (2)</t>
  </si>
  <si>
    <t>San Bernardo Se realizó la Radicación del DTS del PP ante la SDP el  06 de abril de 2018 = 86.20% (2017) + 0.139%(2018) = 100%</t>
  </si>
  <si>
    <t>La SDM - Secretaria Distrital de Movilidad, elaboró el acta de compromisos y el concepto del estudio de tránsito.
Se expidió el documento de la factibilidad del estudio de redes por parte de la EAAB (Radicado EAAB No 30100-2018-0354 - S2018-058992)
En reunión del 21 de febrero con DPPRU (Dirección de Patrimonio y Renovación Urbana),  se revisó la propuesta urbana del proyecto y la disposición actual del espacio público y las áreas privadas afectas al uso público. 
Se continuó con las reuniones de trabajo semanales (todos los jueves) entre todas las subgerencias y dependencias responsables de productos en la formulación del PP Voto Nacional.
La SGI - Subgerencia de gestión inmobiliaria se encuentra actualizando el reparto de cargas y beneficios de la formulación del PP Voto Nacional.
Se plantea la fecha de radicación del Plan Parcial de Renovación Urbana Voto Nacional la Estanzuela, para el día 13 de Abril de 2018.</t>
  </si>
  <si>
    <t xml:space="preserve">Se desarrollan los estudios previos para las siguientes contrataciones: Estudio de Cadenas Productivas,  Diseño Urbano y ambiente.
Se encuentra en desarrollo  los contratos de movilidad y redes.
Se adelantan reuniones de seguimiento con las entidades interadministrativas para la formulación del Plan Parcial. 
Desde la Subgerencia de Gestión Urbana se adelanta construcción de línea base normativa en un piloto para las manzanas aferentes a la Alameda: Identificación de No de manzanas, m2 construidos actuales, m2 de potencial constructivo por norma de UPZ, m2 de potencial constructivo no consumido.
Se adelantaron modelaciones inmobiliarias para cada una de las manzanas aferentes en el Sector Siete de Agosto (13) y Alcázares (24). Se dio inicio a las actividades referentes a gestión de suelo: Boletines catastrales, manzanas catastrales y folios de matricula. </t>
  </si>
  <si>
    <t>No  se tenía programada actividades para este periodo.</t>
  </si>
  <si>
    <t>Se adelantaron mesas técnicas entre METRO y ERU para la definición de la ficha marco con la cual se realizará el censo del Sector 3.
Mediante reuniones sostenidas con Transmilenio S.A, se avanza en la definición predial de la unidad de actuación urbanística No 1, áreas generales del Plan Parcial y la generación de la superficie del espacio público sobre el intercambiador de la TMSA. 
De acuerdo con los puntos anteriores se están adelantando avances en la modelación urbana y arquitectónica, para la definición de áreas y m2 de productos inmobiliarios en cada uno de los sectores, con el propósito de buscar la viabilidad del proyecto. 
Se está avanzando en el diagnóstico urbano, predial y social  con una evaluación según nuevos requerimientos del área delimitada.
Se está realizando los estudios de mercado para la contratación de estudios de tránsito y redes, del Plan Parcial Estación Central. 
Se realizó la prórroga del convenio 355 de 2015, con definición de nuevos lineamientos de TMSA, correspondientes al desarrollo del proyecto con estación norte de TMSA, y con el propósito de hacer mesas de trabajo y revisar los nuevos lineamientos del Plan Parcial.
Como aspectos limitantes se identificó la definición de la plataforma TMSA, la Definición PCC (puesto de comando y control) con  METRO y el desarrollo del censo y estudio de títulos. 
Con el fin de dar solución a los retrasos, se propone 1. Realizar reuniones semanales, para la definición de los aspectos relacionados con cada uno de los actores involucrados. 2. Generar modelaciones urbanas y financieras que permitan el cierre financiero.</t>
  </si>
  <si>
    <t xml:space="preserve">1. Se realizó la Radicación del DTS del PRM del CAD ante la SDP (Radicado No 1-2018-03698) el  26 de enero de 2018 =100% = 1 </t>
  </si>
  <si>
    <t>Se ejecutaron las actividades establecidas en el Plan, las cuales se describen en los siguientes "Analisis de Resutados":
Dicho resultado se saco de la suma de las actividades totales realizadas en el momento (3+26+13+10+44+4+1+60+6+1), sobre la suma total de las actividades programadas en plan de acción. /(4+12+(8*12)+29+1+9+6+244+12+2)</t>
  </si>
  <si>
    <t xml:space="preserve">En total se realizaron tres (3) campañas en el trimestre:
1 Campaña de expectativa Control Interno Disciplinario: "Si lo hago bien, a todos nos va bien".
1 Campaña "Brigadistas". 
1 campaña "Día Sin Carro". </t>
  </si>
  <si>
    <t>De enero a marzo de 2018 se realizaron 4 videos internos:
1. Yo soy eru.
2. Dia sin Carro.
3. Mensaje Corporativa (Dra Gemma Edith Lozano).
4. Valores.
De enero a marzo de 2018 se realizaron 22  videos externos:
1. Uno (1) Alameda.
2. Uno (1) Avances Cinemateca.
3. Uno (1) Avances San Juan de Dios.
4. Uno (1) Renovacion Urbana.
5. 18 videos render de diferentes proyectos.</t>
  </si>
  <si>
    <t xml:space="preserve">Diseño y producción de 67 piezas graficas y audiovisuales para canales internos de comunicación para los siguientes temas: 
Enero: 13 piezas.
Febrero: 10 piezas .
Marzo: 44 piezas.
Los temas desarrollados en las diferentes piezas durante el trimenstre, fueron: Mujer es Poder, Cénsate, Actualización Docuemntos SIG, Descanso Compensado Semana Santa, Compensar, Brigadistas, Canales digitales ERU, Día del Contador, Días Sin Carro, Flexibilización del Horario Laboral, Inducción y Reinducción, Juegos Deportivos Distritales, Jurados de Votación, Capacitaciones ERU, Formación Gratuita y Certificada, Retención en la fuente, Sala de Conductores, Torneos Deportivos Internos ERU.  </t>
  </si>
  <si>
    <t>Noticieru: 0. 
Eruflash: 4. 
Boletín Bimensual : 0</t>
  </si>
  <si>
    <t xml:space="preserve">Durrante el primer trimestre se adelantaron propuestas para el rediseño de la página web, desde el punto de vista estético. Sin embargo, su desarrollo se podrá realizar una vez termine la ley de garantías.  </t>
  </si>
  <si>
    <t xml:space="preserve">Durante este trimestre se realizó una (1) rueda de prensa en conjunto con la Alcaldía Mayor de Bogotá en la inauguración del nuevo Centro para la Detección Temprana del Cáncer el cual opera en el San Juan de Dios. </t>
  </si>
  <si>
    <t>Durante el primer trimestre no se han realizado estrategias de comunicación</t>
  </si>
  <si>
    <t xml:space="preserve">Desde enero a marzo de 2018 se realizaron 6 registros en de los proyectos Voto Nacional, Cinemateca Distrital y San Juan de Dios. </t>
  </si>
  <si>
    <t xml:space="preserve">Desarrollo de evento institucional en el Complejo Hospitalario San Juan de Dios para la inauguración del Centro de Detección Temprana del Cáncer, el cual se desarrollo de la mano de la Alcaldía Mayor de Bogotá, la Secretaría de Salud, el Ministerio de Salud y el Cancerológico.  Participación de la Gerente General de Empresa de Renovación y Desarrollo Urbano de Bogotá en la rendición de cuentas del Sector Hábitat y además en la Rendición de Cuentas del Alcalde Mayor de Bogotá. </t>
  </si>
  <si>
    <t>Durante el Primer Trimestre de 2018, se suscribieron cuatro (4) contratos de los compromisos establecidos en el Plan de Contratación:
1. Compra de elementos de aseo y cafetería.
2. Adquisición de equipos moviles.
3. Arrendamiento sede.
4. Servicio de Mensajería.
Asi mismo, se adelantaron los siguientes procesos: mantenimiento de vehículos, procesos de extintores, contrato de arriendo Codensa, proceso de certificado de firma digital.</t>
  </si>
  <si>
    <t>Se realizó mesa de trabajo con el corredor de seguros de la Empresa Jargu, en donde se estableció realizar la capacitación sobre manejo de lo bienes e implicaciones en caso de daño o pérdida en el mes de abril de 2018.</t>
  </si>
  <si>
    <t>El reporte de esta meta inicia en Julio de 2018, no obstante, durante el primer trimestre se avanzó con el área de  Sistemas y Planeación en reuniones para ajustar los procedimientos relacionados con la actualización de los inventarios.</t>
  </si>
  <si>
    <t>En el primer trimestre no se presenta avance, está en la etapa preliminar de conocimiento del nuevo modelo integrado de planeación y gestión, que establece el Plan Estraégico de Talento Humano, para lo cual se ha asistido a las capacitaciones dictadas por la Secretaría General.</t>
  </si>
  <si>
    <t xml:space="preserve">Se diseñó y adoptó el Plan Institucional de Capacitación Para las vigencias 2018 - 2019, el cúal contó con la aprobación previa del Comité SIG.
Se realizaron  16 capacitaciones de las 16 que se programaron para el primer trimestre.
Para la vigencia, en el Plan de Capacitación se programaron 69 capacitaciones en total, con un resultado del indicador del 23% </t>
  </si>
  <si>
    <t>Se formuló y adoptó el Plan de Bienestar Social para la vigencia 2018, el cual contó con la aprobación previa del Comité SIG. 
Se desarrollaron 4 actividades de las 25 programadas para la vigencia, así: 
- Día del no carro distrital
- Conmemoración Día de la Mujer
- Caminata Alameda entreparques
- Torneo deportivo del DASCD
Adicionalmente se han realizado otras acciones que contribuyen a mejorar el Bienestar de la Empresa, así:
- Cambio de la maquina anterior de snacks por mal servicio, con el fin de mejorar habitos alimenticios para los funcionarios.
- Se adoptó mediante Resolución el horario flexible.</t>
  </si>
  <si>
    <t xml:space="preserve">Las actividades desarrolladas y el porcentaje de ejecución se presentan en el plan de acción, a continuación se detallan las más relevantes:
- Aprobación y publicación de la Resolución que adopta el Reglamento de Higiene y Seguridad Industriual de la Empresa.
- Aprobación de la Resolución que adopta las Politicas Anexas al SG-SST, como son la de Prevención del consumo de Sustancias Psicoactivas, Prevención del Acoso Laboral y la Seguridad Vial. 
- Aprobación de la Resolución por la cual se crea el Comité de Seguridad Vial de la empresa. 
- Se incian mesas de trabajo con la Subgerencia de Planeación y administración de Proyectos  con el fin de iniciar la Integración del SG-SST al SIG.
- En proceso los procedimientos de Reporte e investigación de eventos y el de Identificación de Peligros. 
- Expedición del Plan Estratégico de Seguidad Vial. 
- Se remite el PESV a la Secretaria de Movilidad.
- Se avanza en la integración del SG-SST al SIG con el normograma y con el procdiemiento de Investigación de Eventos (Incidentes, accidentes de trabajo y Enfermedad Laboral)
</t>
  </si>
  <si>
    <r>
      <rPr>
        <sz val="10"/>
        <rFont val="Arial Narrow"/>
        <family val="2"/>
      </rPr>
      <t xml:space="preserve">Los indicadores del Plan de Trabajo para el primer trimestre fueron:
INDICADOR             ENERO     FEBRERO   MARZO
DE PROCESO             61%          85%            77%
DE RESULTADO         64%          84%            77%
DE ESTRUCTURA       63%          84%           77%
CONSOLIDADO          63%          84%            77%
</t>
    </r>
    <r>
      <rPr>
        <b/>
        <sz val="10"/>
        <rFont val="Arial Narrow"/>
        <family val="2"/>
      </rPr>
      <t xml:space="preserve">Para un acumulado anual del 19%
</t>
    </r>
  </si>
  <si>
    <t>Por Ley se debe realizar la evaluación de la gestión de los gerentes públicos (15) y evaluación del desempeño de los empleados de libre que no son gerentes públicos (4).
El avance que se tiene a la fecha, es del 35% (hoja TH - Eval Gestion), con la ejecución de las siguientes actividades:
- Elaboración o Adaptación del instrumento de evaluación para los Gerentes Públicos. 
- Socialización instrumento a los 15 Gerentes Públicos.
- Los 15 Gerentes Públicos realizaron la concertación de Objetivos con sus superiores jerárquicos.</t>
  </si>
  <si>
    <t>Al corte del mes de marzo  se establecieron dos aspectos importantes a tener en cuenta en el proceso de elaboración de la Política General de Seguridad de la Información, los cuales son: 1. Aprobación de una política general la cual se encuentra en proceso de revisión y 2. Establecer unos lineamientos de seguridad de la información acorde con dicha política.</t>
  </si>
  <si>
    <t>Durante el mes de marzo, se realizó seguimiento a los ingresos y gastos de la empresa a traves del flujo de caja mensual, lo cual permitio tener información oportuna para la toma de decisiones, en inversiones y reprogramación del PAC.</t>
  </si>
  <si>
    <t xml:space="preserve">En el mes de marzo se  cumplió con el reporte de los informes a entes de conttol establecidos en el cronograma. </t>
  </si>
  <si>
    <t>Se realizaron los siguientes comités de autoevaluación en los cuales se realizó retroalimentación  en la ejecución de actividades de todos los procesos a cargo de la Subgerencia de Gestión Corporativa:
1. Comité No. 1 del Proceso de Talento Humano - 20 de marzo de 2018.
2. Comité No. 1 del Proceso de Gestión Documental - 20 de marzo de 2018.
3. Comité No. 1 del Proceso de Recursos Físicos - 16 de marzo de 2018.
4. Comité No. 1 del Proceso de Contabilidad - 4 de abril de 2018.
5. Comité No. 1 del Proceso de Tesorería - 4 de abril de 2018.
6. Comité No. 1 del Proceso de Prespuesto - 6 de abril de 2018.
7. Comité No. 1 del Proceso de Tics - 5 de abril de 2018.</t>
  </si>
  <si>
    <t>Se presentaron 3 formatos, uno para cada mes. (Enero, febrero, marzo)</t>
  </si>
  <si>
    <t>PLAN DE ACCIÓN 2018</t>
  </si>
  <si>
    <t>PRIMER TRIMESTRE - 2018</t>
  </si>
  <si>
    <t>Se ejecuto la actividad y es insumo fundamental para el proceso de contratacion del proyecto</t>
  </si>
  <si>
    <t>Tarea correspondiente al 2do semestre</t>
  </si>
  <si>
    <t>Se remite el 6 de abril indicadores del proceso de Gestión Comercial e Inmobiliaria para el primer trimestre</t>
  </si>
  <si>
    <t xml:space="preserve">1 Solicitud de actualización / Solicitud realizada </t>
  </si>
  <si>
    <t>El 13 de marzo del 2018 se realizó una actualización al procedimiento de seguimientos a esquemas fiduciarios por solicitud de la Gerencia. Dicha actualización ya se encuentra publicada en la Intranet.</t>
  </si>
  <si>
    <t>Se está realizando el proceso de contratación del levantamiento topográfico del área, para obtener el insumo cartográfico, como parte del proceso de definición del Área de Manejo Diferenciado propuesto.
Se están elaborando el DTS y los planos de formulación, que serán radicados el día 23 de abril dentro de la solicitud de formulación de la modificación del plan parcial.
Se han generando los mapas topográficos de los superlotes 31A y 31B, así como la comunicación correspondiente, con el objeto de radicar ante la UAECD solicitud de cabida y linderos para los mismos. 
Se definió en la reunión sostenida con la comunidad el día 15 de marzo de 2018 que se haría una socialización con los ocupantes de la zona, con el objeto de informarles sobre el levantamiento topográfico que se hará en el asentamiento. Las fechas iniciales para esta actividad se fijaron para los días 07 y 14 de abril, sin embargo, por razones logísticas se vio la necesidad de cambiar la convocatoria para los días 21 y 22 de abril.
Pendiente la obtención de las disponibilidades de  servicios de Acueducto y Gas Natural.</t>
  </si>
  <si>
    <t>18 Planes de acción firmados y aprobados por los líderes de procesos. 
La publicación del plan de Acción de la ERU se encuentra en la ERUnet y en la Subgerencia de Planeación y Administración de Proyectos se ecuentran los originales respectivamente firmados.</t>
  </si>
  <si>
    <t>Actividad cumplida en el primer trimestre.</t>
  </si>
  <si>
    <t>Acttualmente la Subgerencia de Planeación y Administración de proyecto esta realizando la debida revisión y actualización del Plane Estratégico de la empresa. Para corte 31 de Marzo de 2018 se presentan avances en los siguientes aspectos: 1. Mapa de procesos de la entidad. 2. Ciclo de Estructuración de Proyectos.</t>
  </si>
  <si>
    <t>Se revisó y ajustó la Política Integral de Gestión de la entidad, de manera conjunta con los líderes operativos de cada subsistema, para facilitar y garantizar la implementación de uno de los requerimientos de los diferentes sistemas de gestión de manera coherente, organizada y articulada.
Esta política fue aprobada en Comité SIG del 7 de mayo de 2018, se socializó a los líderes de proceso y líderes operativos a través de correo electrónico por parte del Subgerente de Planeación y Administración de Proyectos el 29 de mayo de 2018, y está publicada en la ERUNET en la sección "Políticas y Lineamientos Generales".</t>
  </si>
  <si>
    <t>Se hizo seguimiento al cumplimiento de las actividades planteadas para el primer cuatrimestre de el Plan Anticorrupción y Atención al Ciudadano 2018.
Dicho seguimiento fue enviado a la Oficina de Control Interno el 9 de mayo de 2018.</t>
  </si>
  <si>
    <t xml:space="preserve">El seguimiento a Indicadores de Gestión por procesos se realizan cada trimestre, por lo tanto, el seguimiento al primer y segundo trimestre con fechas de corte 31 de Marzo y 30 de Junio de 2018 se encuentra en un 100% para todos los procesos, los cuales están publicados en la sección de "Planeación" de cada proceso en la ERUNET. </t>
  </si>
  <si>
    <t>Se apoyó al líder operativo de los procesos Atención al Ciudadano y Gestión Social, para definir el ajuste al riesgo identificado como "Conductas tendientes a favorecer a terceros por trámites a las solicitudes y requerimientos. Pero luego de hablar con la profesional Lily Moreno de la Oficina de Control Interno, la recomendación es que por ahora no se suban dichos ajustes, pues dado el cambio en el mapa de procesos, se debe contar primero con la caracterización de los nuevos procesos actualizada para proceder a revisar y ajustar los mapas de riesgos, a la luz de los nuevos objetivos y alcances definidos por los líderes.</t>
  </si>
  <si>
    <t>Se revisó y ajustó la Política Integral de Gestión de la entidad, de manera conjunta con los líderes operativos de cada subsistema, para facilitar y garantizar la implementación de uno de los requerimientos de los diferentes sistemas de gestión de manera coherente, organizada y articulada. En esta política está contenido el componente de Riesgos.
Esta política fue aprobada en Comité SIG del 7 de mayo de 2018, se socializó a los líderes de proceso y líderes operativos a través de correo electrónico por parte del Subgerente de Planeación y Administración de Proyectos el 29 de mayo de 2018, y está publicada en la ERUNET en la sección "Políticas y Lineamientos Generales".
De otra parte, en el procedimiento "PD-04 Gestión y administración de riesgos" se tiene establecido cómo se va a desarrollar la política a través de los Lineamientos o Políticas de Operación y la descripción de las actividades que contemplan responsables, tiempos y puntos de control.</t>
  </si>
  <si>
    <t>Se presentó la plataforma estratégica de la entidad y la forma en que el Sistema Integrado de Gestión se convierte en una herramienta para el logro de las metas y objetivos propuestos, en la jornada de inducción realizada el 16 de febrero de 2108 a los nuevos colaboradores de la Empresa (92/100=92%).
Se realizó el evento “Somos el equipo que la saca del estadio” el 25 de abril de 2018, el cual tuvo como objetivos: 1. Interiorizar las metas de la entidad. 2. Presentar el MIPG como la herramienta que permitirá dirigir, planear, ejecutar, controlar, hacer seguimiento y evaluar la gestión de la entidad, en términos de calidad e integridad del servicio para generar valor público. 3. Presentar el mapa de procesos que es la forma en la que la entidad se organizó, por un lado, para asegurar que se trabaje de manera articulada y coordinada, y por otro, para trabajar en función del mejoramiento continuo y orientados siempre a la satisfacción de nuestros clientes y grupos de interés. 4. Presentar los “Valores de la casa” que orientarán las actuaciones de las personas que trabajan en la Empresa (262/266=98,5%).
Se socializaron los elementos estructurantes del Modelo Integral de Gestión, aprobados por el Comité SIG el pasado 7 de mayo de 2018, los cuales se encuentran disponibles en la eruNET (1. Mapa de procesos. 2. Política Integral de Gestión, la cual se encuentra publicada en la sección "Políticas y Lineamientos Generales". 3. Plan Anticorrupción y de Atención al Ciudadano 2018 en su versión 2, el cual se encuentra publicado en la sección "Planeación Institucional". 4. Plan Anual de Auditorias 2018, el cual se encuentra publicado en la sección "Planeación Institucional" (31/31=100%).
Se realizó una jornada de Capacitación sobre MIPG el 27 de junio, que tuvo por objetivo dar a conocer el modelo basado en la estructura de 7 dimensiones con sus respectivas 16 políticas (12/21=57,1%).</t>
  </si>
  <si>
    <t>ESTRUCTURACIÓN, SOCIALIZACIÓN E IMPLEMENTACIÓN:
Se revisaron, ajustaron, y aprobaron por el Comité SIG el 7 de mayo de 2018 los siguientes elementos estructurantes del Modelo Integral de Gestión, los cuales se encuentran disponibles en la eruNET:
1. Mapa de procesos. 
2. Política Integral de Gestión, la cual se encuentra publicada en la sección "Políticas y Lineamientos Generales".
3. Plan Anticorrupción y de Atención al Ciudadano 2018 en su versión 2, el cual se encuentra publicado en la sección "Planeación Institucional". 
4. Plan Anual de Auditorias 2018, el cual se encuentra publicado en la sección "Planeación Institucional"
Es de anotar, que se socializaron a través de correo electrónico a todos los líderes de proceso y líderes operativos, para su respectiva apropiación en los equipos de trabajo.
Se ha venido adelantando la actualización de la documentación asociada al SIG según requerimientos de los líderes de proceso, así: creación 32 documentos, modificación 33 documentos, anulación de 3 documentos; lo cual se encuentra actualizado en la eruNET, para un total de 68 documentos. 
PREAUDITORÍA INTERNA, AUDITORÍA DE CERTIFICACIÓN:
Dado que para esta vigencia no se va a contratar la capacitación para realizar las auditorías internas, estas dos etapas se programarán para la vigencia 2019.</t>
  </si>
  <si>
    <t>Para el primer trimestre del año 2018 se tenían programadas dos socializaciones y se realizaron dos comités SIG en los cuales fueron convocados los líderes de procesos. Dichos comités se realizaron en:
Enero: 28/01/2018
Invitados:19
Asistentes18
% de asistencia: 94.73%
Febrero: 23/03/2018
Invitados:13
Asistentes11
% de asistencia: 84,6%
Enero - Marzo 100%</t>
  </si>
  <si>
    <t xml:space="preserve">La certificación se estableció en 5 grandes etapas (Estructuración, socialización, implementación, Pre auditoría interna, auditoría de certificación) cada una equivale al 20% del total del proceso. Para estructuración y socialización se estableció fecha 2018, por lo tanto se presenta avance de la primera etapa Estructuración. Dicho avance se compone de las siguientes evidencias.
1. Documentación en un 100% de (Procedimientos, formatos, planes) de los procesos.
2. Actualización de las (políticas, objetivos y plataforma estratégica del SIG) 
14.3% = (10%)+(4,3%)
14.3% = (Documentación en un 100% de  (Procedimientos, formatos, planes) de los procesos)+(Actualización de las (políticas, objetivos y plataforma estratégica del SIG) </t>
  </si>
  <si>
    <t>A través del contrato No. 169-2018 se adjudicó el proceso de los 2 portátiles a la firma SUMIMAS S.A.S. Por otra parte se inició el proceso para adquisición de 2 impresoras multifuncionales y 2 escáneres (estudio de mercado, solicitud de cdp, estudios previos, evento de la tienda virtual). Se avanzó en el estudio de mercado para adquisición de software según requerimientos y necesidades de la Empresa. Finalmente, se inició el proceso para mantenimiento de la planta telefónica (estudio de mercado, solicitud de cdp, estudios previos).</t>
  </si>
  <si>
    <t xml:space="preserve">Se definió los elementos que justifican la política de TI y su alcance en la Empresa.
Se determinó los procesos a ser impactados, 
Se identificó los estándares del entorno TI 
y se establecieron las metas de las Política de TI. 
Se  construyo matriz de control y seguimiento de contratos TI.
</t>
  </si>
  <si>
    <t>Se recolectó información que permitirá establecer la  Situación actual de los Sistemas de Información. Se fortaleció la infraestructura tecnológica mediante la creación de servidores para:
- Implementar la alta disponibilidad para el servidor de dominio, directorio activo y DNS.
- Implementar el servidor para el servicio WSUS actualizaciones de la plataforma Microsoft
- Mejorar el servidor de archivos usado actualmente
- Revisión de la topología de RED para determinar mejoras
- Construcción de plano descriptivo de la red LAN sede principal
- Mejoramiento de la topología de red luego de la identificación de fallas en la conectividad de los equipos activos
- Configuración de Switches para corregir errores</t>
  </si>
  <si>
    <t xml:space="preserve">En el marco del convenio interadministrativo 2711 de 2016 con la SED, se avanzó en la identificación y evaluación de nuevas áreas de oportunidad en UPZ muy insuficiente e insuficiente de cupos educativos establecidos por la Secretaria de Educación. </t>
  </si>
  <si>
    <t>Conceptos previos :
1). Para el área de Oportunidad denominada Buenas Raíces, en cumplimiento de la obligación de revisar y aprobar los conceptos presentados por los profesionales contratados por la SED, la Empresa de Renovación y Desarrollo Urbano hizo entrega, a dicha Secretaría, del concepto y el respectivo expediente del área de oportunidad.
2). Para el área de Oportunidad denominada Glaxo, en cumplimiento de la obligación de revisar y aprobar los conceptos presentados por los profesionales contratados por la SED, la Empresa de Renovación y Desarrollo Urbano hizo entrega, a dicha Secretaría, del concepto y el respectivo expediente del área de oportunidad.</t>
  </si>
  <si>
    <t xml:space="preserve">El Convenio 523 del 2016 suscrito entre la Secretaria Distrital del Hábitat y la Empresa de Renovación y Desarrollo Urbano de Bogotá para apoyar el proceso de modificación del Plan Parcial El Edén - El Descanso se prorrogó por segunda vez en tiempo hasta el 20 de junio de 2018, por lo que se gestionó la adición de los contratos de tres (3) asesores de la comunidad del Cabildo Indígena Muisca de Bosa (Esther Sánchez, David Henao Neuta y Omar Díaz) por un periodo de un (1) mes.
Se encuentra pendiente la terminación de mesas técnicas de urbanismo de impactos y medidas de manejo según cronograma enviada por la Gobernadora del Cabildo a la Dirección de consulta previa del Ministerio del interior.
De acuerdo con el anterior cronograma se tiene establecido sesión de consulta previa con la comunidad del Cabildo Indígena Muisca de Bosa el viernes 13 de abril de 2018.
Con todo lo anterior se encuentra pendiente en el marco de la directiva presidencial No 10 de 2013, la fase de protocolización de acuerdos que esta supeditada  a los acuerdos de la oferta de la administración distrital. Con la protocolización de acuerdos se procederá a radicar el DTS de la formulación de modificación del Plan Parcial El Edén - El Descanso,  en la Dirección de planes parciales de la SDP, y con esto la concertación ambiental con la CAR y la SDA, el proceso de viabilidad y adopción del plan parcial. 
La ERU continúa a la fecha con los ejercicios de modelaciones urbanísticas, cabidas y reparto equitativo de cargas y beneficios como escenarios alternativos para el Cabildo Indígena Muisca de Bosa.
En el mes de marzo de 2018, se realizaron mesas de trabajo interinstitucionales entre la Empresa de Renovación y Desarrollo Urbano de Bogotá y las diferentes entidades del distrito para revisar temas los impactos, las medidas de manejo sobre extinción de vida agropecuaria, fiscal y la construcción de la Alameda - Porvenir.
Se realizaron reuniones internas con el equipo de trabajo de la Subgerencia de Gestión Urbana con el propósito de revisar el desarrollo de los diferentes componentes del Documento Técnico de Soporte de la modificación del Plan Parcial El Edén - El Descanso.
Se encuentra pendiente el cierre del censo socio económico por parte de la oficina de gestión social ya que se están definiendo los lineamientos y el alcance para la realización del censo, lo anterior en el ámbito de la formulación de modificación del Plan Parcial El Edén - El Descanso. </t>
  </si>
  <si>
    <t>La Secretaria Distrital de Salud radicó la modificación del PEMP en el área afectada (al interior del complejo) ante el ministerio de cultura  el 1 de febrero de 2018 (MC-1511E2018)
La ERU se encuentra en etapa de elaboración el DTS de la modificación del  PEMP en el área de influencia -Hospital San Juan de Dios.
Se plantea la fecha de radicación del PEMP del HSJ ante el Ministerio de Cultura para el día 30 de abril de 2018.</t>
  </si>
  <si>
    <t>San Bernardo: 42 Modelaciones realizadas
Alameda Entre Parques: 1 Modelación realizada
El Edén el Descanso: 1 Modelación realizada
Voto Nacional: 1 Modelación realizada
Estación Central:   xxx Modelación realizada
San Victorino:  xxx  Modelación realizada</t>
  </si>
  <si>
    <t xml:space="preserve">El capital se encuentra ya en el patrimonio Matriz, se está a la espera la firma del otrosí modificatorio al convenio 464/16 suscrito con la Secretaria del hábitat que permita la constitución de un patrimonio autónomo UG1 para le manejo de los recursos de la misma. </t>
  </si>
  <si>
    <t>3 Solicitudes de Información atendidas / 3 solicitudes de información realizadas</t>
  </si>
  <si>
    <t xml:space="preserve">11 enero. Matriz institucional de riesgos anticorrupción
15 Febrero. Mapa de riesgos por proceso
14 Febrero. Seguimiento Plan de mejoramiento contraloría  </t>
  </si>
  <si>
    <t>Se están llevado a cabo las labores de contratación,  gestionando con el contratista que ejecuta las OPV de estas manzanas para agilizar el proceso. Se encuentra para envío el oficio de invitación para dar inicio a dicha gestión.</t>
  </si>
  <si>
    <t>Se están llevado a cabo las labores de contratación,  gestionando con el contratista que ejecuta las OPV de estas manzanas para agilizar el proceso.</t>
  </si>
  <si>
    <t>Se realizo reunión con Subgerencia de Planeación a fin de iniciar proceso para elaborar un encargo fiduciario a constituir para poder disponer de los recursos.</t>
  </si>
  <si>
    <t>Este tramite esta pendiente de realizarse toda vez que hasta no contar con los recursos disponibles en el PA no se quiere dar inicio al vencimiento de términos</t>
  </si>
  <si>
    <t>El proceso de contratación se encuentra en Revisión para publicación en pagina para iniciar presentación de ofertas</t>
  </si>
  <si>
    <t>Se realizó una suspensión del contrato  el 11 de marzo del 2018 y se tiene en proceso modificación contractual para reiniciar actividades el 13 de abril del 2018.</t>
  </si>
  <si>
    <t>Se dio inicio  mediante contrato 07 del 2018 con la empresa de Consatruval al proceso de presupuesto para el traslado de la sede del Batallón de reclutamiento, primera fase este proyecto</t>
  </si>
  <si>
    <t>Se dio inicio  mediante contrato 07 del 2018 con la empresa de Consatruval al proyecto de presupuesto para el traslado de la sede del Batallón de reclutamiento, primera fase este proye</t>
  </si>
  <si>
    <t>El avance de dicho indicador para el primer trimestre se encuentra en un 100% , por lo tanto el % de cumplimiento de la vigencia 2018 va en un 25%.
Teniendo en cuenta el cronograma de documentación SIG para el primer trimestre, la actualización documental se relaciona con los siguientes soportes:
1. Diseñar y aplicar encuesta para determinar necesidades de capacitación en temas SIG - Encuesta enviada el 2 de Marzo de 2018
2. Actualización de documentación relacionada al proceso de Mejoramiento Continuo, la fecha de actualización y publicación fue: 16/03/2018:
GU-MC-01 Guía para elaboración, Actualización y eliminación de Documentos V2
GU-MC-02 Guia para la conservación digital Manual procesos y procedimientos V1
PD-MC-01  Procedimiento Control de Documentos V2
FT-MC-01 Listado Maestro de documentos V2
FT-MC-02 Caracterización del Proceso V2
FT-MC-03 Elaboración de Procedimientos V2
3. Los documentos anteriormente nombrados se publicaron en la Erunet el día de su aprobación.</t>
  </si>
  <si>
    <t>A la fecha, se realizó la actualización de la documentación asociada al SIG según requerimientos de los líderes de proceso, así: creación 32 documentos, modificación 33 documentos, anulación de 3 documentos; lo cual se encuentra actualizado en la eruNET, para un total de 68 documentos. 
De igual manera, los registros de estas actualizaciones están soportadas en el Listado Maestro de Documentos.</t>
  </si>
  <si>
    <t>La ejecución presupuestal de inversión se reporta mensualmente a través del Formato Único de Seguimiento Sectorial - FUSS ante la Secretaría Distrital de Hábitat, y se informa a la Gerencia cuando ésta lo solicita. El informe presupuestal del mes de junio se reportará en el próximo seguimiento trimestral.</t>
  </si>
  <si>
    <t>El reporte de la cuenta anual se realizó de manera oportuna, siguiendo los lineamientos establecidos por la Contraloría de Bogotá.</t>
  </si>
  <si>
    <t>Se realizó la actualización y seguimiento de los módulos de Inversión, Gestión, Actividades y Territorialización; con corte a Diciembre 2017, Marzo 2018 de manera oportuna, tal como lo establecen la Secretaría Distrital de Planeación.</t>
  </si>
  <si>
    <t>Los seguimientos a planes de acción de inversión se realizan cada trimestre, por lo tanto el seguimiento al primer trimestre con fecha de corte 31 de Marzo de 2018 se encuentra en un 100%, lo correspondiente al segundo trimestre está en construcción.
Con respecto al seguimiento al Plan de Contratación, se realiza cada vez que se presentan modificaciones al mismo y se afecta el presupuesto programado para cada uno de los rubros, lo cual se consolida de manera mensual. A la fecha, se ha cumplido con todos los seguimientos programados.</t>
  </si>
  <si>
    <r>
      <rPr>
        <b/>
        <sz val="10"/>
        <rFont val="Arial Narrow"/>
        <family val="2"/>
      </rPr>
      <t xml:space="preserve">Esperanza Peña Quintero
</t>
    </r>
    <r>
      <rPr>
        <sz val="10"/>
        <rFont val="Arial Narrow"/>
        <family val="2"/>
      </rPr>
      <t>Contratista - Subgerencia de Planeación y Administración de Proyectos</t>
    </r>
  </si>
  <si>
    <r>
      <rPr>
        <b/>
        <sz val="10"/>
        <rFont val="Arial Narrow"/>
        <family val="2"/>
      </rPr>
      <t>Claudia María Corrales Rodríguez</t>
    </r>
    <r>
      <rPr>
        <sz val="10"/>
        <rFont val="Arial Narrow"/>
        <family val="2"/>
      </rPr>
      <t xml:space="preserve">
Gestor Senior 3 - Subgerencia de Planeación y Administración de Proyectos</t>
    </r>
  </si>
  <si>
    <t>Revisó y Aprobó</t>
  </si>
  <si>
    <t>Se revisó y actualizó el Plan Estratégico de la Empresa, el cual se encuentra en proceso de revisión y firma de la Gerente General, para su posterior publicación en la ERUNET y página web.</t>
  </si>
  <si>
    <r>
      <t xml:space="preserve">Los días hábiles del año 2018 son 244 y a la fecha de corte del 31 de Marzo hay 60 días hábilles en donde se ha realizado monitoreo, dicho monitoreo arroja la siguiente información para cada tipo de analítica.
Diariamente se realiza un monitoreo por los principales medios del país, en búsqueda de las noticias más importantes de la Administración Distrital y la Empresa de Renovación y Desarrollo Urbano de Bogotá, el cual es enviado a la Gerencia General de la Entidad. Por otra parte, se realiza el  </t>
    </r>
    <r>
      <rPr>
        <b/>
        <sz val="11"/>
        <color indexed="8"/>
        <rFont val="Arial Narrow"/>
        <family val="2"/>
      </rPr>
      <t>monitoreo  mensual de los Canales Digitales de Empresa se realiza así: La analítica de la página web registró:</t>
    </r>
    <r>
      <rPr>
        <sz val="11"/>
        <color indexed="8"/>
        <rFont val="Arial Narrow"/>
        <family val="2"/>
      </rPr>
      <t xml:space="preserve"> Usuarios 11.915, Nuevos Usuarios 10.508,  Sesiones 17.510, Nuevas visitas a la página 67.132. duración media de la sesión 0:14:39. </t>
    </r>
    <r>
      <rPr>
        <b/>
        <sz val="11"/>
        <color indexed="8"/>
        <rFont val="Arial Narrow"/>
        <family val="2"/>
      </rPr>
      <t xml:space="preserve">La Analítica de Twitter registró: </t>
    </r>
    <r>
      <rPr>
        <sz val="11"/>
        <color indexed="8"/>
        <rFont val="Arial Narrow"/>
        <family val="2"/>
      </rPr>
      <t>Tweets 503, Impresiones de Tweets 347.600, Visitas al perfil 8.686, Menciones 486, Nuevos y seguidores 242, Total Seguidores 36.109.</t>
    </r>
    <r>
      <rPr>
        <b/>
        <sz val="11"/>
        <color indexed="8"/>
        <rFont val="Arial Narrow"/>
        <family val="2"/>
      </rPr>
      <t xml:space="preserve"> La Analítica de Facebook Registró:</t>
    </r>
    <r>
      <rPr>
        <sz val="11"/>
        <color indexed="8"/>
        <rFont val="Arial Narrow"/>
        <family val="2"/>
      </rPr>
      <t xml:space="preserve"> Alcance Mensual 116.882, Impresiones  mensaules 324636, Visitas a la página 3943, Nuevos Seguidores 184, Total Seguidores 6262. </t>
    </r>
    <r>
      <rPr>
        <b/>
        <sz val="11"/>
        <color indexed="8"/>
        <rFont val="Arial Narrow"/>
        <family val="2"/>
      </rPr>
      <t>La Analítica de Youtube registró</t>
    </r>
    <r>
      <rPr>
        <sz val="11"/>
        <color indexed="8"/>
        <rFont val="Arial Narrow"/>
        <family val="2"/>
      </rPr>
      <t>: Visualizaciones 26.668, Tiempo de Visualización (Minutos) 33.726, Publicaciones 18, Nuevos Seguidores 151, Total seguidores 633.</t>
    </r>
    <r>
      <rPr>
        <b/>
        <sz val="11"/>
        <color indexed="8"/>
        <rFont val="Arial Narrow"/>
        <family val="2"/>
      </rPr>
      <t xml:space="preserve"> La Analítica de Instagram resgistró: </t>
    </r>
    <r>
      <rPr>
        <sz val="11"/>
        <color indexed="8"/>
        <rFont val="Arial Narrow"/>
        <family val="2"/>
      </rPr>
      <t xml:space="preserve">Impresiones totales 6147, Personas Alcanzadas 4576, Publicaciones 31, Total seguidores 443.
</t>
    </r>
  </si>
  <si>
    <t>Los seguimientos al Plan Anticorrupción y Atención al ciudadano se realizan cuatrimestralmente, por lo tanto con fecha de corte 31/03/2018 no se ha realizado ningun seguimiento, sin embargo, ya se han presentado avances de solicitud de información a las áreas correspondientes. Dicho avance da un 20% en el resultado del indicador. Este avance se refleja en tres documentos enviados a 3 áreas donde se les solicita el avance de las actividades que tienen establecidad con fecha máxima 30/04/2018. Las áreas fueron: Oficina Asesora de Comunicaciones, Subgerencia de Gestión Corporativa y Oficina de Gestión Social.</t>
  </si>
  <si>
    <r>
      <t xml:space="preserve">Durante el primero trimestre de 2018 se realizaron las actualizaciones de las siguientes fichas de proyectos las cuales estan divididas en dos grandes grupos:
</t>
    </r>
    <r>
      <rPr>
        <b/>
        <sz val="11"/>
        <rFont val="Arial Narrow"/>
        <family val="2"/>
      </rPr>
      <t>GRUPO # 1: PROYECTOS URBANOS INTEGRALES</t>
    </r>
    <r>
      <rPr>
        <sz val="11"/>
        <rFont val="Arial Narrow"/>
        <family val="2"/>
      </rPr>
      <t xml:space="preserve">
Total:13
Actualizados:11
</t>
    </r>
    <r>
      <rPr>
        <b/>
        <sz val="11"/>
        <rFont val="Arial Narrow"/>
        <family val="2"/>
      </rPr>
      <t>GRUPO # 2: PROYECTOS DE VIVIENDA</t>
    </r>
    <r>
      <rPr>
        <sz val="11"/>
        <rFont val="Arial Narrow"/>
        <family val="2"/>
      </rPr>
      <t xml:space="preserve">
Total:16
Actualizados:10
Los soportes de las fichas de proyectos actualizadas se encuentran en la carpeta compartida de planeación - subcarpeta banco de proyectos.</t>
    </r>
  </si>
  <si>
    <r>
      <t xml:space="preserve">Para este trimestre, se presentó un cambio en la caracterización de los proyectos, dado que de los 16 que estaban clasificados como Proyectos de Vivienda, 6 no se pueden desarrollar y estos predios entran a etapa de comercialización. Port lo tanto, el reporte de avance es el siguiente:
</t>
    </r>
    <r>
      <rPr>
        <b/>
        <sz val="11"/>
        <rFont val="Arial Narrow"/>
        <family val="2"/>
      </rPr>
      <t>GRUPO # 1: PROYECTOS URBANOS INTEGRALES</t>
    </r>
    <r>
      <rPr>
        <sz val="11"/>
        <rFont val="Arial Narrow"/>
        <family val="2"/>
      </rPr>
      <t xml:space="preserve">
Total:13
Actualizados:13
</t>
    </r>
    <r>
      <rPr>
        <b/>
        <sz val="11"/>
        <rFont val="Arial Narrow"/>
        <family val="2"/>
      </rPr>
      <t>GRUPO # 2: PROYECTOS DE VIVIENDA</t>
    </r>
    <r>
      <rPr>
        <sz val="11"/>
        <rFont val="Arial Narrow"/>
        <family val="2"/>
      </rPr>
      <t xml:space="preserve">
Total:10
Actualizados:8
Los soportes de las fichas de proyectos actualizadas se encuentran en la carpeta compartida de planeación - subcarpeta Banco de Proyectos.</t>
    </r>
  </si>
  <si>
    <t>El Plan Estratégico de la Empresa se encuentra en proceso de revisión y ajustes para firma de la Gerente General, para su posterior publicación en la ERUNET y página web.</t>
  </si>
  <si>
    <t xml:space="preserve">El seguimiento a Indicadores de Gestión por procesos se realizan cada trimestre, por lo tanto, el seguimiento al primer, segundo y tercer trimestre con fechas de corte 31 de Marzo, 30 de Junio de 2018 y 30 de septiembre se encuentra en un 100% para todos los procesos, los cuales están publicados en la sección de "Planeación" de cada proceso en la ERUNET. </t>
  </si>
  <si>
    <t>A la fecha, se realizó la actualización de la documentación asociada al SIG según requerimientos de los líderes de proceso, así: creación 33 documentos, modificación 38 documentos, anulación de 19 documentos; lo cual se encuentra actualizado en la eruNET, para un total de 90 documentos. 
De igual manera, los registros de estas actualizaciones están soportadas en el Listado Maestro de Documentos.</t>
  </si>
  <si>
    <t>Actividad cumplida en el segundo trimestre.</t>
  </si>
  <si>
    <t>Dado el cambio en el mapa de procesos, una vez se tenga la caracterización de los nuevos procesos actualizada y se tenga ajustada la metodología según la nueva "Guía para la Administración de los Riesgos de Gestión, Corrupción y Seguridad Digital y el Diseño de Controles en Entidades Públicas" emitida en agosto por el DAFP, se proceder a revisar y ajustar los mapas de riesgos.</t>
  </si>
  <si>
    <t>Presentación plataforma estratégica de la entidad y la forma en que el Sistema Integrado de Gestión se convierte en una herramienta para el logro de las metas y objetivos propuestos, en la jornada de inducción realizada el 16 de febrero de 2108 a los nuevos colaboradores de la Empresa (92/100=92%).
Evento “Somos el equipo que la saca del estadio” el 25 de abril de 2018, el cual tuvo como objetivos: 1. Interiorizar las metas de la entidad. 2. Presentar el MIPG como la herramienta que permitirá dirigir, planear, ejecutar, controlar, hacer seguimiento y evaluar la gestión de la entidad, en términos de calidad e integridad del servicio para generar valor público. 3. Presentar el mapa de procesos que es la forma en la que la entidad se organizó, por un lado, para asegurar que se trabaje de manera articulada y coordinada, y por otro, para trabajar en función del mejoramiento continuo y orientados siempre a la satisfacción de nuestros clientes y grupos de interés. 4. Presentar los “Valores de la casa” que orientarán las actuaciones de las personas que trabajan en la Empresa (262/266=98,5%).
Socialización elementos estructurantes del Modelo Integral de Gestión, aprobados por el Comité SIG el 7 de mayo de 2018, disponibles en la eruNET (1. Mapa de procesos. 2. Política Integral de Gestión, la cual se encuentra publicada en la sección "Políticas y Lineamientos Generales". 3. Plan Anticorrupción y de Atención al Ciudadano 2018 en su versión 2, el cual se encuentra publicado en la sección "Planeación Institucional". 4. Plan Anual de Auditorias 2018, el cual se encuentra publicado en la sección "Planeación Institucional" (31/31=100%).
Jornada de Capacitación sobre MIPG el 27 de junio, que tuvo por objetivo dar a conocer el modelo basado en la estructura de 7 dimensiones con sus respectivas 16 políticas (12/21=57,1%).
Jornada de capacitación sobre Normograma el 25 de julio (14/18=77,8%).</t>
  </si>
  <si>
    <r>
      <rPr>
        <b/>
        <sz val="10"/>
        <rFont val="Arial Narrow"/>
        <family val="2"/>
      </rPr>
      <t>Luis Ernesto Acosta Gutiérrez</t>
    </r>
    <r>
      <rPr>
        <sz val="10"/>
        <rFont val="Arial Narrow"/>
        <family val="2"/>
      </rPr>
      <t xml:space="preserve">
Subgerente de Planeación y Administración de Proyectos</t>
    </r>
  </si>
  <si>
    <t>Se hizo seguimiento al cumplimiento de las actividades planteadas para el segundo cuatrimestre de el Plan Anticorrupción y Atención al Ciudadano 2018.
Dicho seguimiento fue enviado a la Oficina de Control Interno el 10 de septiembre de 2018.
De otra parte, se han realizado ajustes al Plan Anticorrupción y de Atención al Ciudadano, el cual se encuentra publicado en la página web de la empresa en su versión 3.</t>
  </si>
  <si>
    <t>Se realizó la actualización y seguimiento de los módulos de Inversión, Gestión, Actividades y Territorialización; con corte a Diciembre 2017, Marzo 2018, Junio 2018 de manera oportuna, tal como lo establecen la Secretaría Distrital de Planeación.</t>
  </si>
  <si>
    <t>Los seguimientos a planes de acción de inversión se realizan cada trimestre, por lo tanto el seguimiento al primer y segundo trimestre con fecha de corte 30 de Junio de 2018 se encuentra en un 100%, lo correspondiente al tercer trimestre está en construcción.
Con respecto al seguimiento al Plan de Contratación, se realiza cada vez que se presentan modificaciones al mismo y se afecta el presupuesto programado para cada uno de los rubros, lo cual se consolida de manera mensual. A la fecha, se ha cumplido con todos los seguimientos programados.</t>
  </si>
  <si>
    <t>La ejecución presupuestal de inversión se reporta mensualmente a través del Formato Único de Seguimiento Sectorial - FUSS ante la Secretaría Distrital de Hábitat, y se informa a la Gerencia cuando ésta lo solicita. El informe presupuestal del mes de septiembre se reportará en el próximo seguimiento trimestral.</t>
  </si>
  <si>
    <t>Para este trimestre, no se presentan cambios. Se tiene previsto para el último trimestre finalizar la actualización de las fichas técnicas de los proyectos.</t>
  </si>
  <si>
    <t>ESTRUCTURACIÓN, SOCIALIZACIÓN E IMPLEMENTACIÓN:
Se revisaron, ajustaron, y aprobaron por el Comité SIG el 7 de mayo de 2018 los siguientes elementos estructurantes del Modelo Integral de Gestión, los cuales se encuentran disponibles en la eruNET:
1. Mapa de procesos. 
2. Política Integral de Gestión, la cual se encuentra publicada en la sección "Políticas y Lineamientos Generales".
3. Plan Anticorrupción y de Atención al Ciudadano 2018 en su versión 2, el cual se encuentra publicado en la sección "Planeación Institucional". 
4. Plan Anual de Auditorias 2018, el cual se encuentra publicado en la sección "Planeación Institucional"
Es de anotar, que se socializaron a través de correo electrónico a todos los líderes de proceso y líderes operativos, para su respectiva apropiación en los equipos de trabajo.
Se ha venido adelantando la actualización de la documentación asociada al SIG según requerimientos de los líderes de proceso, así: creación 33 documentos, modificación 38 documentos, anulación de 19 documentos; lo cual se encuentra actualizado en la eruNET, para un total de 90 documentos. 
PREAUDITORÍA INTERNA, AUDITORÍA DE CERTIFICACIÓN:
Dado que para esta vigencia no se va a contratar la capacitación para realizar las auditorías internas, estas dos etapas se programarán para la vigencia 2019, por lo tanto, se reprogramará esta acción según lo establezca la Alta Dirección.</t>
  </si>
  <si>
    <t xml:space="preserve">El seguimiento a Indicadores de Gestión por procesos se realizaron cada trimestre, por lo tanto, el seguimiento al primer, segundo, tercer y cuarto trimestre se encuentra en un 100% para todos los procesos, los cuales están publicados en la sección de "Planeación" de cada proceso en la ERUNET. </t>
  </si>
  <si>
    <t>Se hizo seguimiento al cumplimiento de las actividades planteadas en el Plan Anticorrupción y Atención al Ciudadano 2018.
Frente a los ajustes al Plan Anticorrupción y de Atención al Ciudadano, se realizaron dos en el año (quedando en  versión 3), y la versión oficial aprobada en Comité SIG se encuentra publicado en la página web de la empresa en la sección Transparencia » Planeación » Planes.</t>
  </si>
  <si>
    <t xml:space="preserve">ESTRUCTURACIÓN, SOCIALIZACIÓN E IMPLEMENTACIÓN:
Se revisaron, ajustaron, y aprobaron por el Comité SIG el 7 de mayo de 2018 los siguientes elementos estructurantes del Modelo Integral de Gestión, los cuales se encuentran disponibles en la eruNET:
1. Mapa de procesos. 
2. Política Integral de Gestión, la cual se encuentra publicada en la sección "Políticas y Lineamientos Generales".
3. Plan Anticorrupción y de Atención al Ciudadano 2018 en su versión 2, el cual se encuentra publicado en la sección "Planeación Institucional". 
4. Plan Anual de Auditorias 2018, el cual se encuentra publicado en la sección "Planeación Institucional"
Es de anotar, que se socializaron a través de correo electrónico a todos los líderes de proceso y líderes operativos, para su respectiva apropiación en los equipos de trabajo.
Se ha venido adelantando la actualización de la documentación asociada al SIG según requerimientos de los líderes de proceso, así: creación 45 documentos, modificación 43 documentos, anulación de 24 documentos; lo cual se encuentra actualizado en la eruNET, para un total de 112 documentos. 
PREAUDITORÍA INTERNA, AUDITORÍA DE CERTIFICACIÓN:
Para la vigencia 2018 se contrató la capacitación para realizar las auditorías internas a final de año, por lo cual esta acción se realizará en el 2019. </t>
  </si>
  <si>
    <t>A la fecha, se realizó la actualización de la documentación asociada al SIG según requerimientos de los líderes de proceso, así: creación 45 documentos, modificación 43 documentos, anulación de 24 documentos; lo cual se encuentra actualizado en la eruNET, para un total de 112 documentos. 
De igual manera, los registros de estas actualizaciones están soportadas en el Listado Maestro de Documentos.</t>
  </si>
  <si>
    <r>
      <t xml:space="preserve">Presentación plataforma estratégica de la entidad y la forma en que el Sistema Integrado de Gestión se convierte en una herramienta para el logro de las metas y objetivos propuestos, en la jornada de inducción realizada el 16 de febrero de 2108 a los nuevos colaboradores de la Empresa (92/100=92%).
Evento “Somos el equipo que la saca del estadio” el 25 de abril de 2018, el cual tuvo como objetivos: 1. Interiorizar las metas de la entidad. 2. Presentar el MIPG como la herramienta que permitirá dirigir, planear, ejecutar, controlar, hacer seguimiento y evaluar la gestión de la entidad, en términos de calidad e integridad del servicio para generar valor público. 3. Presentar el mapa de procesos que es la forma en la que la entidad se organizó, por un lado, para asegurar que se trabaje de manera articulada y coordinada, y por otro, para trabajar en función del mejoramiento continuo y orientados siempre a la satisfacción de nuestros clientes y grupos de interés. 4. Presentar los “Valores de la casa” que orientarán las actuaciones de las personas que trabajan en la Empresa (262/266=98,5%).
Socialización elementos estructurantes del Modelo Integral de Gestión, aprobados por el Comité SIG el 7 de mayo de 2018, disponibles en la eruNET (1. Mapa de procesos. 2. Política Integral de Gestión, la cual se </t>
    </r>
    <r>
      <rPr>
        <sz val="11"/>
        <rFont val="Arial Narrow"/>
        <family val="2"/>
      </rPr>
      <t>encuentra publicada en la sección "Políticas y Lineamientos Generales". 3. Plan Anticorrupción y de Atención al Ciudadano 2018 en su versión 2, el cual se encuentra publicado en la sección "Planeación Institucional". 4. Plan Anual de Auditorias 2018, el cual se encuentra publicado en la sección "Planeación Institucional" (31/31=100%).
Jornada de Capacitación sobre MIPG el 27 de junio, que tuvo por objetivo dar a conocer el modelo basado en la estructura de 7 dimensiones con sus respectivas 16 políticas (12/21=57,1%).
Jornada de capacitación sobre Normograma el 25 de julio (14/18=77,8%).
Presentación sobre el SIG y MIPG en la jornada de inducción de octubre 5 (51/51=100%).</t>
    </r>
    <r>
      <rPr>
        <sz val="11"/>
        <color indexed="8"/>
        <rFont val="Arial Narrow"/>
        <family val="2"/>
      </rPr>
      <t xml:space="preserve">
Jornada de sensibilización a servidores de la entidad sobre la importancia de la rendición de cuentas el 30 de noviembre (48/48=100%).</t>
    </r>
  </si>
  <si>
    <t>Se realizó la actualización y seguimiento de los módulos de Inversión, Gestión, Actividades y Territorialización; con corte a Diciembre 2017, Marzo 2018, Junio 2018 y Septiembre 2018 de manera oportuna, tal como lo establecen la Secretaría Distrital de Planeación.</t>
  </si>
  <si>
    <t>Llevar el seguimiento de la ejecución presupuestal de inversión.</t>
  </si>
  <si>
    <t>Los seguimientos a planes de acción de inversión se realizan cada trimestre, por lo tanto el seguimiento al primer, segundo, tercer y cuarto trimestre se encuentra en un 100%.
Con respecto al seguimiento al Plan de Contratación, se realiza cada vez que se presentan modificaciones al mismo y se afecta el presupuesto programado para cada uno de los rubros, lo cual se consolida de manera mensual. A la fecha, se ha cumplido con todos los seguimientos programados.</t>
  </si>
  <si>
    <t>La ejecución presupuestal de inversión se reporta mensualmente a través del Formato Único de Seguimiento Sectorial - FUSS ante la Secretaría Distrital de Hábitat, y se informa a la Gerencia cuando ésta lo solicita.</t>
  </si>
  <si>
    <t>Esta actividad cierra en 91.40% con la actualización de las fichas reportadas en los trimestres anteriores. 
Lo anterior, en virtud a que la Subgerencia de Planeación y Administración de Proyectos está adelantando la revisión de la ficha definida inicialmente (versión 1), para implmentar una nueva ficha (versión 2), la cual busca incorporar información adicional que permita ser un instrumento único en el seguimiento y reporte de avance de los proyectos de renovación y desarrollo urbano y de vivienda.</t>
  </si>
  <si>
    <r>
      <t xml:space="preserve">Esta actividad cierra en 6% con la actualización de las fichas reportadas en los trimestres anteriores. 
Lo anterior, en virtud a que pese a que se revisó y ajustó el procedimiento PD-04 Administración del riesgo, nunca se oficializó dada la emisión de la nueva </t>
    </r>
    <r>
      <rPr>
        <i/>
        <sz val="11"/>
        <color indexed="8"/>
        <rFont val="Arial Narrow"/>
        <family val="2"/>
      </rPr>
      <t>Guía para la administración del riesgo y el diseño de controles en entidades públicas - Riesgos de gestión, corrupción y seguridad digital</t>
    </r>
    <r>
      <rPr>
        <sz val="11"/>
        <color indexed="8"/>
        <rFont val="Arial Narrow"/>
        <family val="2"/>
      </rPr>
      <t xml:space="preserve"> en Octubre de 2018 y a que la Dirección Distrital de Desarrollo Institucional de la Secretaría General va a emitir los lineamientos para su implementación, la actividad se retomará una vez se cuente con ellos.
De otra parte, se estuvo trabajando de manera conjunta con la Subgerencia de Gestión Corporativa para que los activos de información estén actualizados, ya que son insumo para la implementación de los riesgos de seguridad digital, así como con los líderes operativos para que oficialicen la actualización de las caracterizaciones de los procesos, pues también son insumo para la actualización de los riesgos.
Finalmente, durante el año, y a partir de requerimiento hecho por la Veeduría Distrital, se acompañó a los líderes de los procesos que tienen identificados riesgos de corrupción en la revisión y ajuste, cuando hubo lugar a ello, de los mapas de riesgo de corrupción.</t>
    </r>
  </si>
  <si>
    <t>El Plan Estratégico de la Empresa se actualizó y está publicado en la ERUNET.</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</si>
</sst>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240A]d&quot; de &quot;mmmm&quot; de &quot;yyyy;@"/>
    <numFmt numFmtId="174" formatCode="[$-240A]dddd\,\ d\ &quot;de&quot;\ mmmm\ &quot;de&quot;\ yyyy"/>
    <numFmt numFmtId="175" formatCode="d/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
    <numFmt numFmtId="181" formatCode="0.000%"/>
    <numFmt numFmtId="182" formatCode="0.0000%"/>
    <numFmt numFmtId="183" formatCode="0.00000000"/>
    <numFmt numFmtId="184" formatCode="0.0000000"/>
    <numFmt numFmtId="185" formatCode="0.000000"/>
    <numFmt numFmtId="186" formatCode="0.00000"/>
    <numFmt numFmtId="187" formatCode="0.0000"/>
    <numFmt numFmtId="188" formatCode="0.000"/>
    <numFmt numFmtId="189" formatCode="0;[Red]0"/>
    <numFmt numFmtId="190" formatCode="mmm\-yyyy"/>
  </numFmts>
  <fonts count="65">
    <font>
      <sz val="11"/>
      <color theme="1"/>
      <name val="Calibri"/>
      <family val="2"/>
    </font>
    <font>
      <sz val="11"/>
      <color indexed="8"/>
      <name val="Calibri"/>
      <family val="2"/>
    </font>
    <font>
      <sz val="10"/>
      <name val="Arial"/>
      <family val="2"/>
    </font>
    <font>
      <sz val="10"/>
      <name val="Arial Narrow"/>
      <family val="2"/>
    </font>
    <font>
      <b/>
      <sz val="10"/>
      <name val="Arial Narrow"/>
      <family val="2"/>
    </font>
    <font>
      <sz val="9"/>
      <name val="Arial Narrow"/>
      <family val="2"/>
    </font>
    <font>
      <b/>
      <sz val="9"/>
      <name val="Tahoma"/>
      <family val="2"/>
    </font>
    <font>
      <sz val="9"/>
      <name val="Tahoma"/>
      <family val="2"/>
    </font>
    <font>
      <sz val="11"/>
      <name val="Arial Narrow"/>
      <family val="2"/>
    </font>
    <font>
      <sz val="11"/>
      <color indexed="8"/>
      <name val="Arial Narrow"/>
      <family val="2"/>
    </font>
    <font>
      <sz val="10"/>
      <color indexed="10"/>
      <name val="Arial Narrow"/>
      <family val="2"/>
    </font>
    <font>
      <b/>
      <sz val="11"/>
      <color indexed="8"/>
      <name val="Arial Narrow"/>
      <family val="2"/>
    </font>
    <font>
      <b/>
      <sz val="11"/>
      <name val="Arial Narrow"/>
      <family val="2"/>
    </font>
    <font>
      <i/>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9"/>
      <color indexed="8"/>
      <name val="Arial Narrow"/>
      <family val="2"/>
    </font>
    <font>
      <sz val="9"/>
      <color indexed="10"/>
      <name val="Arial Narrow"/>
      <family val="2"/>
    </font>
    <font>
      <b/>
      <sz val="9"/>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Narrow"/>
      <family val="2"/>
    </font>
    <font>
      <sz val="11"/>
      <color theme="1"/>
      <name val="Arial Narrow"/>
      <family val="2"/>
    </font>
    <font>
      <b/>
      <sz val="10"/>
      <color theme="1"/>
      <name val="Arial Narrow"/>
      <family val="2"/>
    </font>
    <font>
      <sz val="10"/>
      <color theme="1"/>
      <name val="Arial Narrow"/>
      <family val="2"/>
    </font>
    <font>
      <sz val="9"/>
      <color theme="1"/>
      <name val="Arial Narrow"/>
      <family val="2"/>
    </font>
    <font>
      <sz val="9"/>
      <color rgb="FFFF0000"/>
      <name val="Arial Narrow"/>
      <family val="2"/>
    </font>
    <font>
      <b/>
      <sz val="9"/>
      <color theme="1"/>
      <name val="Arial Narrow"/>
      <family val="2"/>
    </font>
    <font>
      <b/>
      <sz val="11"/>
      <color theme="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double"/>
    </border>
    <border>
      <left>
        <color indexed="63"/>
      </left>
      <right>
        <color indexed="63"/>
      </right>
      <top style="double"/>
      <bottom>
        <color indexed="63"/>
      </bottom>
    </border>
    <border>
      <left/>
      <right/>
      <top style="thin"/>
      <bottom style="thin"/>
    </border>
    <border>
      <left>
        <color indexed="63"/>
      </left>
      <right style="double"/>
      <top style="thin"/>
      <bottom style="thin"/>
    </border>
    <border>
      <left style="thin"/>
      <right/>
      <top style="thin"/>
      <bottom style="thin"/>
    </border>
    <border>
      <left/>
      <right style="thin"/>
      <top style="thin"/>
      <bottom style="thin"/>
    </border>
    <border>
      <left style="thin"/>
      <right style="thin"/>
      <top>
        <color indexed="63"/>
      </top>
      <bottom style="thin"/>
    </border>
    <border>
      <left style="medium"/>
      <right style="medium"/>
      <top style="double"/>
      <bottom/>
    </border>
    <border>
      <left style="medium"/>
      <right style="medium"/>
      <top>
        <color indexed="63"/>
      </top>
      <bottom>
        <color indexed="63"/>
      </bottom>
    </border>
    <border>
      <left style="medium"/>
      <right style="medium"/>
      <top/>
      <bottom style="medium"/>
    </border>
    <border>
      <left style="double"/>
      <right style="medium"/>
      <top style="double"/>
      <bottom>
        <color indexed="63"/>
      </bottom>
    </border>
    <border>
      <left style="double"/>
      <right style="medium"/>
      <top>
        <color indexed="63"/>
      </top>
      <bottom>
        <color indexed="63"/>
      </bottom>
    </border>
    <border>
      <left style="double"/>
      <right style="medium"/>
      <top>
        <color indexed="63"/>
      </top>
      <bottom style="medium"/>
    </border>
    <border>
      <left>
        <color indexed="63"/>
      </left>
      <right>
        <color indexed="63"/>
      </right>
      <top/>
      <bottom style="thin"/>
    </border>
    <border>
      <left style="thin"/>
      <right/>
      <top style="thin"/>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1">
    <xf numFmtId="0" fontId="0" fillId="0" borderId="0" xfId="0" applyFont="1" applyAlignment="1">
      <alignment/>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10" xfId="0" applyFont="1" applyBorder="1" applyAlignment="1">
      <alignment vertical="center" wrapText="1"/>
    </xf>
    <xf numFmtId="0" fontId="56" fillId="0" borderId="0" xfId="0" applyFont="1" applyBorder="1" applyAlignment="1">
      <alignment vertical="center" wrapText="1"/>
    </xf>
    <xf numFmtId="0" fontId="57" fillId="0" borderId="0" xfId="0" applyFont="1" applyAlignment="1">
      <alignment vertical="center" wrapText="1"/>
    </xf>
    <xf numFmtId="182" fontId="58" fillId="0" borderId="11" xfId="57" applyNumberFormat="1" applyFont="1" applyBorder="1" applyAlignment="1">
      <alignment horizontal="center" vertical="center"/>
    </xf>
    <xf numFmtId="10" fontId="58" fillId="0" borderId="11" xfId="0" applyNumberFormat="1" applyFont="1" applyBorder="1" applyAlignment="1">
      <alignment horizontal="center" vertical="center"/>
    </xf>
    <xf numFmtId="9" fontId="58" fillId="0" borderId="11" xfId="0" applyNumberFormat="1" applyFont="1" applyBorder="1" applyAlignment="1">
      <alignment horizontal="center" vertical="center"/>
    </xf>
    <xf numFmtId="180" fontId="57" fillId="0" borderId="11" xfId="57" applyNumberFormat="1" applyFont="1" applyFill="1" applyBorder="1" applyAlignment="1">
      <alignment horizontal="center" vertical="center" wrapText="1"/>
    </xf>
    <xf numFmtId="9" fontId="57" fillId="0" borderId="11" xfId="57" applyFont="1" applyFill="1" applyBorder="1" applyAlignment="1">
      <alignment horizontal="center" vertical="center" wrapText="1"/>
    </xf>
    <xf numFmtId="10" fontId="57" fillId="0" borderId="11" xfId="57" applyNumberFormat="1" applyFont="1" applyFill="1" applyBorder="1" applyAlignment="1">
      <alignment horizontal="center" vertical="center" wrapText="1"/>
    </xf>
    <xf numFmtId="9" fontId="57" fillId="0" borderId="11" xfId="57" applyFont="1" applyFill="1" applyBorder="1" applyAlignment="1">
      <alignment horizontal="center" vertical="center"/>
    </xf>
    <xf numFmtId="0" fontId="59" fillId="0" borderId="11" xfId="0" applyFont="1" applyFill="1" applyBorder="1" applyAlignment="1">
      <alignment horizontal="center" vertical="center"/>
    </xf>
    <xf numFmtId="9" fontId="59" fillId="0" borderId="11" xfId="57" applyFont="1" applyFill="1" applyBorder="1" applyAlignment="1">
      <alignment horizontal="center" vertical="center"/>
    </xf>
    <xf numFmtId="9" fontId="59" fillId="0" borderId="11" xfId="0" applyNumberFormat="1" applyFont="1" applyFill="1" applyBorder="1" applyAlignment="1">
      <alignment horizontal="center" vertical="center"/>
    </xf>
    <xf numFmtId="0" fontId="57" fillId="0" borderId="11" xfId="0" applyFont="1" applyFill="1" applyBorder="1" applyAlignment="1">
      <alignment horizontal="center" vertical="center"/>
    </xf>
    <xf numFmtId="9" fontId="57" fillId="0" borderId="11" xfId="0" applyNumberFormat="1" applyFont="1" applyFill="1" applyBorder="1" applyAlignment="1">
      <alignment horizontal="center" vertical="center"/>
    </xf>
    <xf numFmtId="14" fontId="5" fillId="0" borderId="11" xfId="0" applyNumberFormat="1" applyFont="1" applyBorder="1" applyAlignment="1">
      <alignment horizontal="center" vertical="center"/>
    </xf>
    <xf numFmtId="14" fontId="5" fillId="0" borderId="11" xfId="0" applyNumberFormat="1" applyFont="1" applyBorder="1" applyAlignment="1">
      <alignment horizontal="center" vertical="center" wrapText="1"/>
    </xf>
    <xf numFmtId="14" fontId="57" fillId="0" borderId="11" xfId="0" applyNumberFormat="1" applyFont="1" applyFill="1" applyBorder="1" applyAlignment="1">
      <alignment horizontal="center" vertical="center" wrapText="1"/>
    </xf>
    <xf numFmtId="14" fontId="59" fillId="0" borderId="11" xfId="0" applyNumberFormat="1" applyFont="1" applyFill="1" applyBorder="1" applyAlignment="1">
      <alignment horizontal="center" vertical="center"/>
    </xf>
    <xf numFmtId="14" fontId="57" fillId="0" borderId="11" xfId="0" applyNumberFormat="1" applyFont="1" applyFill="1" applyBorder="1" applyAlignment="1">
      <alignment horizontal="center" vertical="center"/>
    </xf>
    <xf numFmtId="14" fontId="59" fillId="0" borderId="11" xfId="0" applyNumberFormat="1" applyFont="1" applyBorder="1" applyAlignment="1">
      <alignment horizontal="center" vertical="center"/>
    </xf>
    <xf numFmtId="0" fontId="59" fillId="0" borderId="11" xfId="0" applyFont="1" applyFill="1" applyBorder="1" applyAlignment="1">
      <alignment horizontal="justify" vertical="center"/>
    </xf>
    <xf numFmtId="0" fontId="59" fillId="0" borderId="11" xfId="0" applyFont="1" applyBorder="1" applyAlignment="1">
      <alignment horizontal="justify" vertical="center"/>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xf>
    <xf numFmtId="181" fontId="58" fillId="0" borderId="11" xfId="0" applyNumberFormat="1" applyFont="1" applyBorder="1" applyAlignment="1">
      <alignment horizontal="center" vertical="center"/>
    </xf>
    <xf numFmtId="14" fontId="59" fillId="0" borderId="11" xfId="0" applyNumberFormat="1" applyFont="1" applyBorder="1" applyAlignment="1">
      <alignment horizontal="center" vertical="center" wrapText="1"/>
    </xf>
    <xf numFmtId="14" fontId="60" fillId="0" borderId="11" xfId="0" applyNumberFormat="1" applyFont="1" applyFill="1" applyBorder="1" applyAlignment="1">
      <alignment horizontal="center" vertical="center"/>
    </xf>
    <xf numFmtId="14" fontId="3" fillId="33" borderId="11" xfId="0" applyNumberFormat="1" applyFont="1" applyFill="1" applyBorder="1" applyAlignment="1">
      <alignment horizontal="center" vertical="center"/>
    </xf>
    <xf numFmtId="14" fontId="57" fillId="33" borderId="11" xfId="0" applyNumberFormat="1" applyFont="1" applyFill="1" applyBorder="1" applyAlignment="1">
      <alignment horizontal="center" vertical="center"/>
    </xf>
    <xf numFmtId="14" fontId="59" fillId="33" borderId="11" xfId="0" applyNumberFormat="1" applyFont="1" applyFill="1" applyBorder="1" applyAlignment="1">
      <alignment horizontal="center" vertical="center" wrapText="1"/>
    </xf>
    <xf numFmtId="0" fontId="59" fillId="34" borderId="11" xfId="0" applyFont="1" applyFill="1" applyBorder="1" applyAlignment="1">
      <alignment horizontal="justify" vertical="center" wrapText="1"/>
    </xf>
    <xf numFmtId="14" fontId="5" fillId="0" borderId="11" xfId="0" applyNumberFormat="1" applyFont="1" applyFill="1" applyBorder="1" applyAlignment="1">
      <alignment horizontal="center" vertical="center"/>
    </xf>
    <xf numFmtId="14" fontId="57" fillId="0" borderId="11" xfId="0" applyNumberFormat="1" applyFont="1" applyBorder="1" applyAlignment="1">
      <alignment horizontal="center" vertical="center"/>
    </xf>
    <xf numFmtId="180" fontId="59" fillId="0" borderId="11" xfId="0" applyNumberFormat="1" applyFont="1" applyFill="1" applyBorder="1" applyAlignment="1">
      <alignment horizontal="center" vertical="center"/>
    </xf>
    <xf numFmtId="9" fontId="59" fillId="0" borderId="11" xfId="0" applyNumberFormat="1" applyFont="1" applyFill="1" applyBorder="1" applyAlignment="1">
      <alignment horizontal="center" vertical="center" wrapText="1"/>
    </xf>
    <xf numFmtId="9" fontId="59" fillId="0" borderId="11" xfId="0" applyNumberFormat="1" applyFont="1" applyBorder="1" applyAlignment="1">
      <alignment horizontal="center" vertical="center" wrapText="1"/>
    </xf>
    <xf numFmtId="14" fontId="5" fillId="0" borderId="11" xfId="0" applyNumberFormat="1" applyFont="1" applyFill="1" applyBorder="1" applyAlignment="1">
      <alignment horizontal="center" vertical="center" wrapText="1"/>
    </xf>
    <xf numFmtId="0" fontId="59" fillId="0" borderId="0" xfId="0" applyFont="1" applyBorder="1" applyAlignment="1">
      <alignment horizontal="center" vertical="center"/>
    </xf>
    <xf numFmtId="0" fontId="59" fillId="0" borderId="11" xfId="0" applyFont="1" applyFill="1" applyBorder="1" applyAlignment="1">
      <alignment horizontal="center" vertical="center" wrapText="1"/>
    </xf>
    <xf numFmtId="14" fontId="3" fillId="0" borderId="11" xfId="0" applyNumberFormat="1" applyFont="1" applyFill="1" applyBorder="1" applyAlignment="1">
      <alignment horizontal="center" vertical="center"/>
    </xf>
    <xf numFmtId="14" fontId="3" fillId="0" borderId="12" xfId="0" applyNumberFormat="1" applyFont="1" applyBorder="1" applyAlignment="1">
      <alignment horizontal="center" vertical="center"/>
    </xf>
    <xf numFmtId="10" fontId="58" fillId="0" borderId="12" xfId="0" applyNumberFormat="1" applyFont="1" applyBorder="1" applyAlignment="1">
      <alignment horizontal="center" vertical="center"/>
    </xf>
    <xf numFmtId="0" fontId="56" fillId="0" borderId="0" xfId="0" applyFont="1" applyBorder="1" applyAlignment="1">
      <alignment horizontal="left" vertical="center" wrapText="1"/>
    </xf>
    <xf numFmtId="0" fontId="57" fillId="0" borderId="0" xfId="0" applyFont="1" applyBorder="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vertical="center"/>
    </xf>
    <xf numFmtId="0" fontId="60" fillId="0" borderId="0" xfId="0" applyFont="1" applyFill="1" applyAlignment="1">
      <alignment vertical="center"/>
    </xf>
    <xf numFmtId="0" fontId="60" fillId="35" borderId="0" xfId="0" applyFont="1" applyFill="1" applyAlignment="1">
      <alignment vertical="center"/>
    </xf>
    <xf numFmtId="0" fontId="57" fillId="0" borderId="0" xfId="0" applyFont="1" applyFill="1" applyAlignment="1">
      <alignment vertical="center"/>
    </xf>
    <xf numFmtId="0" fontId="59" fillId="0" borderId="0" xfId="0" applyFont="1" applyAlignment="1">
      <alignment vertical="center"/>
    </xf>
    <xf numFmtId="0" fontId="57" fillId="0" borderId="11" xfId="0" applyFont="1" applyBorder="1" applyAlignment="1">
      <alignment horizontal="center" vertical="center"/>
    </xf>
    <xf numFmtId="0" fontId="61" fillId="36" borderId="11"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Border="1" applyAlignment="1">
      <alignment horizontal="left" vertical="center"/>
    </xf>
    <xf numFmtId="0" fontId="60" fillId="0" borderId="0" xfId="0" applyFont="1" applyAlignment="1">
      <alignment vertical="center"/>
    </xf>
    <xf numFmtId="0" fontId="59" fillId="0" borderId="0" xfId="0" applyFont="1" applyBorder="1" applyAlignment="1">
      <alignment vertical="center"/>
    </xf>
    <xf numFmtId="0" fontId="57" fillId="0" borderId="0" xfId="0" applyFont="1" applyBorder="1" applyAlignment="1">
      <alignment horizontal="center" vertical="center"/>
    </xf>
    <xf numFmtId="0" fontId="57" fillId="0" borderId="0" xfId="0" applyFont="1" applyAlignment="1">
      <alignment horizontal="center" vertical="center"/>
    </xf>
    <xf numFmtId="0" fontId="59" fillId="0" borderId="11" xfId="0" applyFont="1" applyBorder="1" applyAlignment="1">
      <alignment horizontal="justify" vertical="center" wrapText="1"/>
    </xf>
    <xf numFmtId="0" fontId="57" fillId="0" borderId="11" xfId="0" applyFont="1" applyBorder="1" applyAlignment="1">
      <alignment vertical="center"/>
    </xf>
    <xf numFmtId="0" fontId="59" fillId="0" borderId="11" xfId="0" applyFont="1" applyBorder="1" applyAlignment="1">
      <alignment horizontal="center" vertical="center" wrapText="1"/>
    </xf>
    <xf numFmtId="0" fontId="57" fillId="36" borderId="11" xfId="0" applyFont="1" applyFill="1" applyBorder="1" applyAlignment="1">
      <alignment vertical="center"/>
    </xf>
    <xf numFmtId="0" fontId="59" fillId="0" borderId="11" xfId="0" applyFont="1" applyBorder="1" applyAlignment="1">
      <alignment vertical="center"/>
    </xf>
    <xf numFmtId="0" fontId="59" fillId="0" borderId="11" xfId="0" applyFont="1" applyFill="1" applyBorder="1" applyAlignment="1">
      <alignment horizontal="justify" vertical="center" wrapText="1"/>
    </xf>
    <xf numFmtId="0" fontId="59" fillId="0" borderId="11" xfId="0" applyFont="1" applyBorder="1" applyAlignment="1">
      <alignment vertical="center" wrapText="1"/>
    </xf>
    <xf numFmtId="0" fontId="57" fillId="0" borderId="0" xfId="0" applyFont="1" applyBorder="1" applyAlignment="1">
      <alignment vertical="center"/>
    </xf>
    <xf numFmtId="0" fontId="58" fillId="0" borderId="0" xfId="0" applyFont="1" applyFill="1" applyBorder="1" applyAlignment="1">
      <alignment horizontal="center" vertical="center"/>
    </xf>
    <xf numFmtId="0" fontId="3" fillId="0" borderId="11" xfId="0" applyFont="1" applyBorder="1" applyAlignment="1">
      <alignment horizontal="justify" vertical="center" wrapText="1"/>
    </xf>
    <xf numFmtId="0" fontId="59" fillId="0" borderId="13" xfId="0" applyFont="1" applyBorder="1" applyAlignment="1">
      <alignment horizontal="justify" vertical="center" wrapText="1"/>
    </xf>
    <xf numFmtId="0" fontId="59" fillId="0" borderId="14" xfId="0" applyFont="1" applyBorder="1" applyAlignment="1">
      <alignment horizontal="justify" vertical="center" wrapText="1"/>
    </xf>
    <xf numFmtId="0" fontId="59" fillId="0" borderId="0" xfId="0" applyFont="1" applyAlignment="1">
      <alignment horizontal="justify" vertical="center" wrapText="1"/>
    </xf>
    <xf numFmtId="0" fontId="59" fillId="0" borderId="15" xfId="0" applyFont="1" applyBorder="1" applyAlignment="1">
      <alignment horizontal="justify" vertical="center" wrapText="1"/>
    </xf>
    <xf numFmtId="0" fontId="59" fillId="0" borderId="16" xfId="0" applyFont="1" applyBorder="1" applyAlignment="1">
      <alignment horizontal="center" vertical="center"/>
    </xf>
    <xf numFmtId="16" fontId="58" fillId="0" borderId="11" xfId="0" applyNumberFormat="1" applyFont="1" applyBorder="1" applyAlignment="1">
      <alignment horizontal="center" vertical="center"/>
    </xf>
    <xf numFmtId="0" fontId="58" fillId="0" borderId="11" xfId="0" applyFont="1" applyBorder="1" applyAlignment="1">
      <alignment horizontal="center" vertical="center"/>
    </xf>
    <xf numFmtId="9" fontId="59" fillId="33" borderId="11" xfId="57" applyFont="1" applyFill="1" applyBorder="1" applyAlignment="1">
      <alignment horizontal="center" vertical="center"/>
    </xf>
    <xf numFmtId="9" fontId="59" fillId="33" borderId="11" xfId="0" applyNumberFormat="1" applyFont="1" applyFill="1" applyBorder="1" applyAlignment="1">
      <alignment horizontal="center" vertical="center"/>
    </xf>
    <xf numFmtId="189" fontId="3" fillId="0" borderId="11" xfId="0" applyNumberFormat="1" applyFont="1" applyFill="1" applyBorder="1" applyAlignment="1">
      <alignment horizontal="center" vertical="center"/>
    </xf>
    <xf numFmtId="9" fontId="59" fillId="0" borderId="11" xfId="57" applyFont="1" applyBorder="1" applyAlignment="1" quotePrefix="1">
      <alignment horizontal="center" vertical="center"/>
    </xf>
    <xf numFmtId="9" fontId="59" fillId="0" borderId="11" xfId="57" applyFont="1" applyBorder="1" applyAlignment="1">
      <alignment horizontal="center" vertical="center"/>
    </xf>
    <xf numFmtId="0" fontId="59" fillId="0" borderId="0" xfId="0" applyFont="1" applyBorder="1" applyAlignment="1">
      <alignment horizontal="center" vertical="center" wrapText="1"/>
    </xf>
    <xf numFmtId="0" fontId="59" fillId="0" borderId="0" xfId="0" applyFont="1" applyAlignment="1">
      <alignment horizontal="center" vertical="center" wrapText="1"/>
    </xf>
    <xf numFmtId="0" fontId="8" fillId="0" borderId="11" xfId="0" applyFont="1" applyFill="1" applyBorder="1" applyAlignment="1">
      <alignment horizontal="center" vertical="center"/>
    </xf>
    <xf numFmtId="9" fontId="8" fillId="0" borderId="11" xfId="0" applyNumberFormat="1" applyFont="1" applyFill="1" applyBorder="1" applyAlignment="1">
      <alignment horizontal="center" vertical="center"/>
    </xf>
    <xf numFmtId="9" fontId="8" fillId="0" borderId="11" xfId="57" applyFont="1" applyFill="1" applyBorder="1" applyAlignment="1">
      <alignment horizontal="center" vertical="center"/>
    </xf>
    <xf numFmtId="0" fontId="57" fillId="0" borderId="11" xfId="0" applyFont="1" applyFill="1" applyBorder="1" applyAlignment="1">
      <alignment horizontal="justify" vertical="center" wrapText="1"/>
    </xf>
    <xf numFmtId="0" fontId="57" fillId="0" borderId="11"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14" fontId="8" fillId="0" borderId="11" xfId="0" applyNumberFormat="1" applyFont="1" applyFill="1" applyBorder="1" applyAlignment="1">
      <alignment horizontal="center" vertical="center"/>
    </xf>
    <xf numFmtId="10" fontId="8" fillId="0" borderId="11" xfId="57" applyNumberFormat="1" applyFont="1" applyFill="1" applyBorder="1" applyAlignment="1">
      <alignment horizontal="center" vertical="center"/>
    </xf>
    <xf numFmtId="180" fontId="8" fillId="0" borderId="11" xfId="0" applyNumberFormat="1" applyFont="1" applyFill="1" applyBorder="1" applyAlignment="1">
      <alignment horizontal="center" vertical="center"/>
    </xf>
    <xf numFmtId="10" fontId="8" fillId="0" borderId="11" xfId="0" applyNumberFormat="1" applyFont="1" applyFill="1" applyBorder="1" applyAlignment="1">
      <alignment horizontal="center" vertical="center"/>
    </xf>
    <xf numFmtId="0" fontId="59" fillId="0" borderId="11" xfId="0" applyFont="1" applyBorder="1" applyAlignment="1">
      <alignment horizontal="center" vertical="center"/>
    </xf>
    <xf numFmtId="0" fontId="57" fillId="36" borderId="11" xfId="0" applyFont="1" applyFill="1" applyBorder="1" applyAlignment="1">
      <alignment horizontal="center" vertical="center"/>
    </xf>
    <xf numFmtId="0" fontId="57" fillId="0" borderId="0" xfId="0" applyFont="1" applyBorder="1" applyAlignment="1">
      <alignment horizontal="center" vertical="center" wrapText="1"/>
    </xf>
    <xf numFmtId="0" fontId="57" fillId="0" borderId="0" xfId="0" applyFont="1" applyAlignment="1">
      <alignment horizontal="center" vertical="center" wrapText="1"/>
    </xf>
    <xf numFmtId="10" fontId="56" fillId="0" borderId="0" xfId="57" applyNumberFormat="1" applyFont="1" applyBorder="1" applyAlignment="1">
      <alignment horizontal="center" vertical="center" wrapText="1"/>
    </xf>
    <xf numFmtId="0" fontId="57" fillId="0" borderId="11" xfId="0" applyFont="1" applyFill="1" applyBorder="1" applyAlignment="1">
      <alignment vertical="center"/>
    </xf>
    <xf numFmtId="0" fontId="62" fillId="37" borderId="11" xfId="0" applyFont="1" applyFill="1" applyBorder="1" applyAlignment="1">
      <alignment horizontal="center" vertical="center" wrapText="1"/>
    </xf>
    <xf numFmtId="0" fontId="57" fillId="0" borderId="11" xfId="0" applyFont="1" applyFill="1" applyBorder="1" applyAlignment="1">
      <alignment horizontal="justify" vertical="center" wrapText="1"/>
    </xf>
    <xf numFmtId="0" fontId="62" fillId="37" borderId="11" xfId="0" applyFont="1" applyFill="1" applyBorder="1" applyAlignment="1">
      <alignment horizontal="center" vertical="center" wrapText="1"/>
    </xf>
    <xf numFmtId="0" fontId="59" fillId="0" borderId="11"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9" fontId="8" fillId="0" borderId="11" xfId="0" applyNumberFormat="1" applyFont="1" applyFill="1" applyBorder="1" applyAlignment="1">
      <alignment horizontal="center" vertical="center" wrapText="1"/>
    </xf>
    <xf numFmtId="9" fontId="8" fillId="0" borderId="11" xfId="57" applyFont="1" applyFill="1" applyBorder="1" applyAlignment="1">
      <alignment horizontal="center" vertical="center" wrapText="1"/>
    </xf>
    <xf numFmtId="0" fontId="57" fillId="0" borderId="11" xfId="0" applyFont="1" applyFill="1" applyBorder="1" applyAlignment="1">
      <alignment horizontal="justify" vertical="center" wrapText="1"/>
    </xf>
    <xf numFmtId="10" fontId="8" fillId="0" borderId="11" xfId="0" applyNumberFormat="1" applyFont="1" applyFill="1" applyBorder="1" applyAlignment="1">
      <alignment horizontal="center" vertical="center" wrapText="1"/>
    </xf>
    <xf numFmtId="0" fontId="57" fillId="0" borderId="11" xfId="0" applyFont="1" applyFill="1" applyBorder="1" applyAlignment="1">
      <alignment horizontal="justify" vertical="center" wrapText="1"/>
    </xf>
    <xf numFmtId="0" fontId="57" fillId="0" borderId="17"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0" borderId="19" xfId="0" applyFont="1" applyFill="1" applyBorder="1" applyAlignment="1">
      <alignment horizontal="left" vertical="center" wrapText="1"/>
    </xf>
    <xf numFmtId="14" fontId="5" fillId="0" borderId="11" xfId="0" applyNumberFormat="1" applyFont="1" applyFill="1" applyBorder="1" applyAlignment="1">
      <alignment horizontal="left" vertical="center" wrapText="1"/>
    </xf>
    <xf numFmtId="0" fontId="59" fillId="0" borderId="11"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59"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57" fillId="0" borderId="11" xfId="0" applyFont="1" applyBorder="1" applyAlignment="1">
      <alignment vertical="center"/>
    </xf>
    <xf numFmtId="0" fontId="60" fillId="0" borderId="11" xfId="0" applyFont="1" applyFill="1" applyBorder="1" applyAlignment="1">
      <alignment horizontal="left" vertical="center" wrapText="1"/>
    </xf>
    <xf numFmtId="0" fontId="60" fillId="0" borderId="11" xfId="0" applyFont="1" applyFill="1" applyBorder="1" applyAlignment="1">
      <alignment horizontal="left" vertical="center"/>
    </xf>
    <xf numFmtId="9" fontId="59" fillId="0" borderId="11" xfId="57" applyFont="1" applyFill="1" applyBorder="1" applyAlignment="1">
      <alignment horizontal="left" vertical="center" wrapText="1"/>
    </xf>
    <xf numFmtId="0" fontId="59" fillId="0" borderId="11" xfId="0" applyFont="1" applyBorder="1" applyAlignment="1">
      <alignment horizontal="center" vertical="center" wrapText="1"/>
    </xf>
    <xf numFmtId="0" fontId="59" fillId="0" borderId="11" xfId="0" applyFont="1" applyBorder="1" applyAlignment="1">
      <alignment horizontal="left" vertical="center" wrapText="1"/>
    </xf>
    <xf numFmtId="0" fontId="59" fillId="0" borderId="11" xfId="0" applyFont="1" applyBorder="1" applyAlignment="1">
      <alignment horizontal="left" vertical="center"/>
    </xf>
    <xf numFmtId="0" fontId="59" fillId="0" borderId="21" xfId="0" applyFont="1" applyBorder="1" applyAlignment="1">
      <alignment horizontal="left" vertical="center" wrapText="1"/>
    </xf>
    <xf numFmtId="0" fontId="59" fillId="0" borderId="11" xfId="0" applyFont="1" applyBorder="1" applyAlignment="1">
      <alignment horizontal="left" vertical="center" wrapText="1" shrinkToFit="1"/>
    </xf>
    <xf numFmtId="0" fontId="59" fillId="0" borderId="11" xfId="0" applyFont="1" applyBorder="1" applyAlignment="1">
      <alignment vertical="center" wrapText="1"/>
    </xf>
    <xf numFmtId="0" fontId="59" fillId="0" borderId="11" xfId="0" applyFont="1" applyBorder="1" applyAlignment="1">
      <alignment vertical="center"/>
    </xf>
    <xf numFmtId="0" fontId="57" fillId="0" borderId="11" xfId="0" applyFont="1" applyFill="1" applyBorder="1" applyAlignment="1">
      <alignment vertical="center"/>
    </xf>
    <xf numFmtId="0" fontId="57" fillId="0" borderId="11" xfId="0" applyFont="1" applyFill="1" applyBorder="1" applyAlignment="1">
      <alignment horizontal="left" vertical="center" wrapText="1"/>
    </xf>
    <xf numFmtId="0" fontId="57" fillId="36" borderId="11" xfId="0" applyFont="1" applyFill="1" applyBorder="1" applyAlignment="1">
      <alignment vertical="center"/>
    </xf>
    <xf numFmtId="0" fontId="57" fillId="0" borderId="11" xfId="0" applyFont="1" applyFill="1" applyBorder="1" applyAlignment="1">
      <alignment horizontal="left" vertical="center"/>
    </xf>
    <xf numFmtId="168" fontId="59" fillId="0" borderId="11" xfId="49" applyNumberFormat="1" applyFont="1" applyBorder="1" applyAlignment="1">
      <alignment horizontal="center" vertical="center"/>
    </xf>
    <xf numFmtId="0" fontId="8" fillId="0" borderId="11" xfId="0" applyFont="1" applyFill="1" applyBorder="1" applyAlignment="1">
      <alignment horizontal="left" vertical="center" wrapText="1"/>
    </xf>
    <xf numFmtId="0" fontId="57" fillId="0" borderId="11" xfId="0" applyFont="1" applyFill="1" applyBorder="1" applyAlignment="1">
      <alignment vertical="center" wrapText="1"/>
    </xf>
    <xf numFmtId="9" fontId="57" fillId="0" borderId="11" xfId="0" applyNumberFormat="1" applyFont="1" applyFill="1" applyBorder="1" applyAlignment="1">
      <alignment horizontal="left" vertical="center"/>
    </xf>
    <xf numFmtId="14" fontId="3" fillId="0" borderId="11" xfId="0" applyNumberFormat="1" applyFont="1" applyBorder="1" applyAlignment="1">
      <alignment horizontal="center" vertical="center" wrapText="1"/>
    </xf>
    <xf numFmtId="0" fontId="58" fillId="35" borderId="22" xfId="0"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58" fillId="35" borderId="25" xfId="0" applyFont="1" applyFill="1" applyBorder="1" applyAlignment="1">
      <alignment horizontal="center" vertical="center" wrapText="1"/>
    </xf>
    <xf numFmtId="0" fontId="58" fillId="35" borderId="26" xfId="0" applyFont="1" applyFill="1" applyBorder="1" applyAlignment="1">
      <alignment horizontal="center" vertical="center" wrapText="1"/>
    </xf>
    <xf numFmtId="0" fontId="58" fillId="35" borderId="27" xfId="0" applyFont="1" applyFill="1" applyBorder="1" applyAlignment="1">
      <alignment horizontal="center" vertical="center" wrapText="1"/>
    </xf>
    <xf numFmtId="0" fontId="58" fillId="0" borderId="28" xfId="0" applyFont="1" applyBorder="1" applyAlignment="1">
      <alignment horizontal="center" vertical="center"/>
    </xf>
    <xf numFmtId="0" fontId="63" fillId="38" borderId="11" xfId="0" applyFont="1" applyFill="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62" fillId="37" borderId="11" xfId="0" applyFont="1" applyFill="1" applyBorder="1" applyAlignment="1">
      <alignment horizontal="center" vertical="center" wrapText="1"/>
    </xf>
    <xf numFmtId="0" fontId="62" fillId="37" borderId="19" xfId="0" applyFont="1" applyFill="1" applyBorder="1" applyAlignment="1">
      <alignment horizontal="center" vertical="center" wrapText="1"/>
    </xf>
    <xf numFmtId="0" fontId="62" fillId="37" borderId="17" xfId="0" applyFont="1" applyFill="1" applyBorder="1" applyAlignment="1">
      <alignment horizontal="center" vertical="center" wrapText="1"/>
    </xf>
    <xf numFmtId="0" fontId="62" fillId="37" borderId="20" xfId="0" applyFont="1" applyFill="1" applyBorder="1" applyAlignment="1">
      <alignment horizontal="center" vertical="center" wrapText="1"/>
    </xf>
    <xf numFmtId="0" fontId="59" fillId="2" borderId="19" xfId="0" applyFont="1" applyFill="1" applyBorder="1" applyAlignment="1">
      <alignment horizontal="center" vertical="center"/>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60" fillId="0" borderId="0" xfId="0" applyFont="1" applyBorder="1" applyAlignment="1">
      <alignment horizontal="center" vertical="center"/>
    </xf>
    <xf numFmtId="168" fontId="59" fillId="0" borderId="11" xfId="0" applyNumberFormat="1" applyFont="1" applyBorder="1" applyAlignment="1">
      <alignment horizontal="center" vertical="center"/>
    </xf>
    <xf numFmtId="0" fontId="59" fillId="2" borderId="11" xfId="0" applyFont="1" applyFill="1" applyBorder="1" applyAlignment="1">
      <alignment horizontal="center" vertical="center"/>
    </xf>
    <xf numFmtId="0" fontId="56" fillId="0" borderId="11" xfId="0" applyFont="1" applyBorder="1" applyAlignment="1">
      <alignment horizontal="center" vertical="center" wrapText="1"/>
    </xf>
    <xf numFmtId="0" fontId="59" fillId="0" borderId="11"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60182"/>
  <sheetViews>
    <sheetView tabSelected="1" view="pageBreakPreview" zoomScaleSheetLayoutView="100" workbookViewId="0" topLeftCell="A35">
      <selection activeCell="AK10" sqref="AK10"/>
    </sheetView>
  </sheetViews>
  <sheetFormatPr defaultColWidth="11.421875" defaultRowHeight="15"/>
  <cols>
    <col min="1" max="1" width="15.140625" style="49" customWidth="1"/>
    <col min="2" max="2" width="12.57421875" style="49" customWidth="1"/>
    <col min="3" max="4" width="10.7109375" style="49" customWidth="1"/>
    <col min="5" max="6" width="6.7109375" style="49" customWidth="1"/>
    <col min="7" max="10" width="6.00390625" style="49" customWidth="1"/>
    <col min="11" max="13" width="14.7109375" style="49" customWidth="1"/>
    <col min="14" max="14" width="25.7109375" style="49" customWidth="1"/>
    <col min="15" max="15" width="20.7109375" style="49" customWidth="1"/>
    <col min="16" max="16" width="13.140625" style="49" customWidth="1"/>
    <col min="17" max="17" width="12.7109375" style="49" customWidth="1"/>
    <col min="18" max="19" width="11.28125" style="49" customWidth="1"/>
    <col min="20" max="20" width="9.7109375" style="61" hidden="1" customWidth="1"/>
    <col min="21" max="21" width="10.8515625" style="85" hidden="1" customWidth="1"/>
    <col min="22" max="24" width="41.7109375" style="48" hidden="1" customWidth="1"/>
    <col min="25" max="25" width="9.7109375" style="49" hidden="1" customWidth="1"/>
    <col min="26" max="26" width="10.8515625" style="5" hidden="1" customWidth="1"/>
    <col min="27" max="29" width="23.7109375" style="5" hidden="1" customWidth="1"/>
    <col min="30" max="30" width="10.140625" style="49" hidden="1" customWidth="1"/>
    <col min="31" max="31" width="11.140625" style="99" hidden="1" customWidth="1"/>
    <col min="32" max="34" width="24.57421875" style="5" hidden="1" customWidth="1"/>
    <col min="35" max="35" width="9.8515625" style="99" customWidth="1"/>
    <col min="36" max="36" width="10.140625" style="99" customWidth="1"/>
    <col min="37" max="37" width="87.00390625" style="49" customWidth="1"/>
    <col min="38" max="74" width="11.421875" style="49" customWidth="1"/>
    <col min="75" max="75" width="23.28125" style="49" customWidth="1"/>
    <col min="76" max="76" width="28.8515625" style="49" customWidth="1"/>
    <col min="77" max="77" width="35.421875" style="49" customWidth="1"/>
    <col min="78" max="78" width="27.7109375" style="49" customWidth="1"/>
    <col min="79" max="79" width="35.28125" style="49" customWidth="1"/>
    <col min="80" max="80" width="34.421875" style="49" customWidth="1"/>
    <col min="81" max="16384" width="11.421875" style="49" customWidth="1"/>
  </cols>
  <sheetData>
    <row r="1" spans="1:37" ht="20.25" customHeight="1">
      <c r="A1" s="60"/>
      <c r="B1" s="69"/>
      <c r="C1" s="60"/>
      <c r="D1" s="69"/>
      <c r="E1" s="69"/>
      <c r="F1" s="69"/>
      <c r="G1" s="69"/>
      <c r="H1" s="69"/>
      <c r="I1" s="69"/>
      <c r="J1" s="69"/>
      <c r="K1" s="69"/>
      <c r="L1" s="69"/>
      <c r="M1" s="69"/>
      <c r="N1" s="69"/>
      <c r="O1" s="69"/>
      <c r="P1" s="70"/>
      <c r="Q1" s="70"/>
      <c r="R1" s="70"/>
      <c r="S1" s="60"/>
      <c r="T1" s="60"/>
      <c r="U1" s="56"/>
      <c r="V1" s="56"/>
      <c r="W1" s="56"/>
      <c r="X1" s="56"/>
      <c r="Y1" s="56"/>
      <c r="Z1" s="56"/>
      <c r="AA1" s="56"/>
      <c r="AB1" s="56"/>
      <c r="AC1" s="56"/>
      <c r="AD1" s="56"/>
      <c r="AE1" s="56"/>
      <c r="AF1" s="56"/>
      <c r="AG1" s="59"/>
      <c r="AH1" s="59"/>
      <c r="AI1" s="41"/>
      <c r="AJ1" s="41"/>
      <c r="AK1" s="59"/>
    </row>
    <row r="2" spans="1:37" ht="7.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row>
    <row r="3" spans="1:37" ht="16.5">
      <c r="A3" s="156" t="s">
        <v>296</v>
      </c>
      <c r="B3" s="156"/>
      <c r="C3" s="156"/>
      <c r="D3" s="156"/>
      <c r="E3" s="156"/>
      <c r="F3" s="156"/>
      <c r="G3" s="156"/>
      <c r="H3" s="156"/>
      <c r="I3" s="156"/>
      <c r="J3" s="156"/>
      <c r="K3" s="156"/>
      <c r="L3" s="156"/>
      <c r="M3" s="156"/>
      <c r="N3" s="156"/>
      <c r="O3" s="156"/>
      <c r="P3" s="156"/>
      <c r="Q3" s="156"/>
      <c r="R3" s="156"/>
      <c r="S3" s="156"/>
      <c r="T3" s="156" t="s">
        <v>758</v>
      </c>
      <c r="U3" s="156"/>
      <c r="V3" s="156"/>
      <c r="W3" s="156"/>
      <c r="X3" s="156"/>
      <c r="Y3" s="156"/>
      <c r="Z3" s="156"/>
      <c r="AA3" s="156"/>
      <c r="AB3" s="156"/>
      <c r="AC3" s="156"/>
      <c r="AD3" s="156"/>
      <c r="AE3" s="156"/>
      <c r="AF3" s="156"/>
      <c r="AG3" s="156"/>
      <c r="AH3" s="156"/>
      <c r="AI3" s="156"/>
      <c r="AJ3" s="156"/>
      <c r="AK3" s="156"/>
    </row>
    <row r="4" spans="1:37" ht="6" customHeight="1">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row>
    <row r="5" spans="1:79" s="51" customFormat="1" ht="12.75" customHeight="1">
      <c r="A5" s="159" t="s">
        <v>5</v>
      </c>
      <c r="B5" s="159" t="s">
        <v>13</v>
      </c>
      <c r="C5" s="159" t="s">
        <v>14</v>
      </c>
      <c r="D5" s="159"/>
      <c r="E5" s="159" t="s">
        <v>15</v>
      </c>
      <c r="F5" s="159"/>
      <c r="G5" s="159" t="s">
        <v>16</v>
      </c>
      <c r="H5" s="159"/>
      <c r="I5" s="159" t="s">
        <v>152</v>
      </c>
      <c r="J5" s="159"/>
      <c r="K5" s="159" t="s">
        <v>6</v>
      </c>
      <c r="L5" s="159"/>
      <c r="M5" s="159"/>
      <c r="N5" s="159" t="s">
        <v>23</v>
      </c>
      <c r="O5" s="159" t="s">
        <v>20</v>
      </c>
      <c r="P5" s="159" t="s">
        <v>19</v>
      </c>
      <c r="Q5" s="159" t="s">
        <v>17</v>
      </c>
      <c r="R5" s="159" t="s">
        <v>7</v>
      </c>
      <c r="S5" s="159" t="s">
        <v>18</v>
      </c>
      <c r="T5" s="159" t="s">
        <v>8</v>
      </c>
      <c r="U5" s="159"/>
      <c r="V5" s="159"/>
      <c r="W5" s="159"/>
      <c r="X5" s="159"/>
      <c r="Y5" s="159"/>
      <c r="Z5" s="159"/>
      <c r="AA5" s="159"/>
      <c r="AB5" s="159"/>
      <c r="AC5" s="159"/>
      <c r="AD5" s="159"/>
      <c r="AE5" s="159"/>
      <c r="AF5" s="159"/>
      <c r="AG5" s="159"/>
      <c r="AH5" s="159"/>
      <c r="AI5" s="159"/>
      <c r="AJ5" s="159"/>
      <c r="AK5" s="159"/>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row>
    <row r="6" spans="1:79" s="51" customFormat="1" ht="29.25" customHeight="1">
      <c r="A6" s="159"/>
      <c r="B6" s="159"/>
      <c r="C6" s="159"/>
      <c r="D6" s="159"/>
      <c r="E6" s="159"/>
      <c r="F6" s="159"/>
      <c r="G6" s="159"/>
      <c r="H6" s="159"/>
      <c r="I6" s="159"/>
      <c r="J6" s="159"/>
      <c r="K6" s="159"/>
      <c r="L6" s="159"/>
      <c r="M6" s="159"/>
      <c r="N6" s="159"/>
      <c r="O6" s="159"/>
      <c r="P6" s="159"/>
      <c r="Q6" s="159"/>
      <c r="R6" s="159"/>
      <c r="S6" s="159"/>
      <c r="T6" s="159" t="s">
        <v>759</v>
      </c>
      <c r="U6" s="159"/>
      <c r="V6" s="159"/>
      <c r="W6" s="159"/>
      <c r="X6" s="159"/>
      <c r="Y6" s="159" t="s">
        <v>9</v>
      </c>
      <c r="Z6" s="159"/>
      <c r="AA6" s="159"/>
      <c r="AB6" s="159"/>
      <c r="AC6" s="159"/>
      <c r="AD6" s="159" t="s">
        <v>10</v>
      </c>
      <c r="AE6" s="159"/>
      <c r="AF6" s="159"/>
      <c r="AG6" s="159"/>
      <c r="AH6" s="159"/>
      <c r="AI6" s="160" t="s">
        <v>11</v>
      </c>
      <c r="AJ6" s="161"/>
      <c r="AK6" s="162"/>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row>
    <row r="7" spans="1:79" s="51" customFormat="1" ht="29.25" customHeight="1">
      <c r="A7" s="159"/>
      <c r="B7" s="159"/>
      <c r="C7" s="159"/>
      <c r="D7" s="159"/>
      <c r="E7" s="159"/>
      <c r="F7" s="159"/>
      <c r="G7" s="159"/>
      <c r="H7" s="159"/>
      <c r="I7" s="159"/>
      <c r="J7" s="159"/>
      <c r="K7" s="159"/>
      <c r="L7" s="159"/>
      <c r="M7" s="159"/>
      <c r="N7" s="159"/>
      <c r="O7" s="159"/>
      <c r="P7" s="159"/>
      <c r="Q7" s="159"/>
      <c r="R7" s="159"/>
      <c r="S7" s="159"/>
      <c r="T7" s="102" t="s">
        <v>4</v>
      </c>
      <c r="U7" s="102" t="s">
        <v>21</v>
      </c>
      <c r="V7" s="159" t="s">
        <v>22</v>
      </c>
      <c r="W7" s="159"/>
      <c r="X7" s="159"/>
      <c r="Y7" s="102" t="s">
        <v>4</v>
      </c>
      <c r="Z7" s="102" t="s">
        <v>21</v>
      </c>
      <c r="AA7" s="159" t="s">
        <v>22</v>
      </c>
      <c r="AB7" s="159"/>
      <c r="AC7" s="159"/>
      <c r="AD7" s="102" t="s">
        <v>4</v>
      </c>
      <c r="AE7" s="102" t="s">
        <v>21</v>
      </c>
      <c r="AF7" s="159" t="s">
        <v>22</v>
      </c>
      <c r="AG7" s="159"/>
      <c r="AH7" s="159"/>
      <c r="AI7" s="104" t="s">
        <v>4</v>
      </c>
      <c r="AJ7" s="104" t="s">
        <v>21</v>
      </c>
      <c r="AK7" s="102" t="s">
        <v>22</v>
      </c>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row>
    <row r="8" spans="1:37" s="52" customFormat="1" ht="56.25" customHeight="1">
      <c r="A8" s="126" t="s">
        <v>24</v>
      </c>
      <c r="B8" s="126" t="s">
        <v>136</v>
      </c>
      <c r="C8" s="126" t="s">
        <v>59</v>
      </c>
      <c r="D8" s="126"/>
      <c r="E8" s="126" t="s">
        <v>104</v>
      </c>
      <c r="F8" s="126"/>
      <c r="G8" s="126" t="s">
        <v>108</v>
      </c>
      <c r="H8" s="126"/>
      <c r="I8" s="126" t="s">
        <v>115</v>
      </c>
      <c r="J8" s="126"/>
      <c r="K8" s="126" t="s">
        <v>117</v>
      </c>
      <c r="L8" s="126"/>
      <c r="M8" s="126"/>
      <c r="N8" s="89" t="s">
        <v>119</v>
      </c>
      <c r="O8" s="89" t="s">
        <v>602</v>
      </c>
      <c r="P8" s="126" t="s">
        <v>120</v>
      </c>
      <c r="Q8" s="90" t="s">
        <v>264</v>
      </c>
      <c r="R8" s="91">
        <v>43101</v>
      </c>
      <c r="S8" s="91">
        <v>43131</v>
      </c>
      <c r="T8" s="92">
        <v>43196</v>
      </c>
      <c r="U8" s="86">
        <v>18</v>
      </c>
      <c r="V8" s="145" t="s">
        <v>766</v>
      </c>
      <c r="W8" s="145"/>
      <c r="X8" s="145"/>
      <c r="Y8" s="92">
        <v>43287</v>
      </c>
      <c r="Z8" s="86">
        <v>18</v>
      </c>
      <c r="AA8" s="145" t="s">
        <v>767</v>
      </c>
      <c r="AB8" s="145"/>
      <c r="AC8" s="145"/>
      <c r="AD8" s="92">
        <v>43378</v>
      </c>
      <c r="AE8" s="16">
        <v>18</v>
      </c>
      <c r="AF8" s="145" t="s">
        <v>767</v>
      </c>
      <c r="AG8" s="145"/>
      <c r="AH8" s="145"/>
      <c r="AI8" s="92">
        <v>43482</v>
      </c>
      <c r="AJ8" s="106">
        <v>18</v>
      </c>
      <c r="AK8" s="107" t="s">
        <v>767</v>
      </c>
    </row>
    <row r="9" spans="1:37" s="52" customFormat="1" ht="48" customHeight="1">
      <c r="A9" s="126"/>
      <c r="B9" s="126"/>
      <c r="C9" s="126"/>
      <c r="D9" s="126"/>
      <c r="E9" s="126"/>
      <c r="F9" s="126"/>
      <c r="G9" s="126"/>
      <c r="H9" s="126"/>
      <c r="I9" s="126"/>
      <c r="J9" s="126"/>
      <c r="K9" s="126" t="s">
        <v>118</v>
      </c>
      <c r="L9" s="126"/>
      <c r="M9" s="126"/>
      <c r="N9" s="89" t="s">
        <v>121</v>
      </c>
      <c r="O9" s="89" t="s">
        <v>122</v>
      </c>
      <c r="P9" s="126"/>
      <c r="Q9" s="90" t="s">
        <v>264</v>
      </c>
      <c r="R9" s="20">
        <v>43132</v>
      </c>
      <c r="S9" s="20">
        <v>43281</v>
      </c>
      <c r="T9" s="92">
        <v>43196</v>
      </c>
      <c r="U9" s="87">
        <v>0.2</v>
      </c>
      <c r="V9" s="145" t="s">
        <v>768</v>
      </c>
      <c r="W9" s="145"/>
      <c r="X9" s="145"/>
      <c r="Y9" s="92">
        <v>43287</v>
      </c>
      <c r="Z9" s="86">
        <v>1</v>
      </c>
      <c r="AA9" s="145" t="s">
        <v>806</v>
      </c>
      <c r="AB9" s="145"/>
      <c r="AC9" s="145"/>
      <c r="AD9" s="92">
        <v>43378</v>
      </c>
      <c r="AE9" s="16">
        <v>1</v>
      </c>
      <c r="AF9" s="146" t="s">
        <v>811</v>
      </c>
      <c r="AG9" s="146"/>
      <c r="AH9" s="146"/>
      <c r="AI9" s="92">
        <v>43482</v>
      </c>
      <c r="AJ9" s="90">
        <v>1</v>
      </c>
      <c r="AK9" s="112" t="s">
        <v>835</v>
      </c>
    </row>
    <row r="10" spans="1:37" s="52" customFormat="1" ht="75" customHeight="1">
      <c r="A10" s="126"/>
      <c r="B10" s="126"/>
      <c r="C10" s="126"/>
      <c r="D10" s="126"/>
      <c r="E10" s="126"/>
      <c r="F10" s="126"/>
      <c r="G10" s="126"/>
      <c r="H10" s="126"/>
      <c r="I10" s="126"/>
      <c r="J10" s="126"/>
      <c r="K10" s="126" t="s">
        <v>123</v>
      </c>
      <c r="L10" s="126"/>
      <c r="M10" s="126"/>
      <c r="N10" s="89" t="s">
        <v>124</v>
      </c>
      <c r="O10" s="89" t="s">
        <v>125</v>
      </c>
      <c r="P10" s="126"/>
      <c r="Q10" s="90" t="s">
        <v>264</v>
      </c>
      <c r="R10" s="20">
        <v>43101</v>
      </c>
      <c r="S10" s="20">
        <v>43465</v>
      </c>
      <c r="T10" s="92">
        <v>43196</v>
      </c>
      <c r="U10" s="87">
        <f>3/3</f>
        <v>1</v>
      </c>
      <c r="V10" s="145" t="s">
        <v>757</v>
      </c>
      <c r="W10" s="145"/>
      <c r="X10" s="145"/>
      <c r="Y10" s="92">
        <v>43287</v>
      </c>
      <c r="Z10" s="87">
        <f>2/2</f>
        <v>1</v>
      </c>
      <c r="AA10" s="145" t="s">
        <v>801</v>
      </c>
      <c r="AB10" s="145"/>
      <c r="AC10" s="145"/>
      <c r="AD10" s="92">
        <v>43378</v>
      </c>
      <c r="AE10" s="87">
        <f>2/2</f>
        <v>1</v>
      </c>
      <c r="AF10" s="145" t="s">
        <v>819</v>
      </c>
      <c r="AG10" s="145"/>
      <c r="AH10" s="145"/>
      <c r="AI10" s="92">
        <v>43482</v>
      </c>
      <c r="AJ10" s="87">
        <f>2/2</f>
        <v>1</v>
      </c>
      <c r="AK10" s="112" t="s">
        <v>829</v>
      </c>
    </row>
    <row r="11" spans="1:37" s="52" customFormat="1" ht="113.25" customHeight="1">
      <c r="A11" s="126"/>
      <c r="B11" s="126"/>
      <c r="C11" s="126"/>
      <c r="D11" s="126"/>
      <c r="E11" s="126"/>
      <c r="F11" s="126"/>
      <c r="G11" s="126"/>
      <c r="H11" s="126"/>
      <c r="I11" s="126"/>
      <c r="J11" s="126"/>
      <c r="K11" s="126" t="s">
        <v>129</v>
      </c>
      <c r="L11" s="126"/>
      <c r="M11" s="126"/>
      <c r="N11" s="89" t="s">
        <v>156</v>
      </c>
      <c r="O11" s="89" t="s">
        <v>126</v>
      </c>
      <c r="P11" s="126"/>
      <c r="Q11" s="90" t="s">
        <v>264</v>
      </c>
      <c r="R11" s="20">
        <v>43101</v>
      </c>
      <c r="S11" s="20">
        <v>43465</v>
      </c>
      <c r="T11" s="92">
        <v>43196</v>
      </c>
      <c r="U11" s="88">
        <f>1/4</f>
        <v>0.25</v>
      </c>
      <c r="V11" s="145" t="s">
        <v>658</v>
      </c>
      <c r="W11" s="145"/>
      <c r="X11" s="145"/>
      <c r="Y11" s="92">
        <v>43287</v>
      </c>
      <c r="Z11" s="88">
        <f>2/4</f>
        <v>0.5</v>
      </c>
      <c r="AA11" s="145" t="s">
        <v>802</v>
      </c>
      <c r="AB11" s="145"/>
      <c r="AC11" s="145"/>
      <c r="AD11" s="92">
        <v>43378</v>
      </c>
      <c r="AE11" s="88">
        <v>0.75</v>
      </c>
      <c r="AF11" s="145" t="s">
        <v>820</v>
      </c>
      <c r="AG11" s="145"/>
      <c r="AH11" s="145"/>
      <c r="AI11" s="92">
        <v>43482</v>
      </c>
      <c r="AJ11" s="108">
        <v>1</v>
      </c>
      <c r="AK11" s="107" t="s">
        <v>831</v>
      </c>
    </row>
    <row r="12" spans="1:37" s="52" customFormat="1" ht="72" customHeight="1">
      <c r="A12" s="126"/>
      <c r="B12" s="126"/>
      <c r="C12" s="126"/>
      <c r="D12" s="126"/>
      <c r="E12" s="126"/>
      <c r="F12" s="126"/>
      <c r="G12" s="126"/>
      <c r="H12" s="126"/>
      <c r="I12" s="126"/>
      <c r="J12" s="126"/>
      <c r="K12" s="126" t="s">
        <v>830</v>
      </c>
      <c r="L12" s="126"/>
      <c r="M12" s="126"/>
      <c r="N12" s="89" t="s">
        <v>134</v>
      </c>
      <c r="O12" s="89" t="s">
        <v>127</v>
      </c>
      <c r="P12" s="126"/>
      <c r="Q12" s="90" t="s">
        <v>264</v>
      </c>
      <c r="R12" s="20">
        <v>43101</v>
      </c>
      <c r="S12" s="20">
        <v>43465</v>
      </c>
      <c r="T12" s="92">
        <v>43196</v>
      </c>
      <c r="U12" s="88">
        <f>(2/12)</f>
        <v>0.16666666666666666</v>
      </c>
      <c r="V12" s="145" t="s">
        <v>662</v>
      </c>
      <c r="W12" s="145"/>
      <c r="X12" s="145"/>
      <c r="Y12" s="92">
        <v>43287</v>
      </c>
      <c r="Z12" s="88">
        <f>5/12</f>
        <v>0.4166666666666667</v>
      </c>
      <c r="AA12" s="145" t="s">
        <v>799</v>
      </c>
      <c r="AB12" s="145"/>
      <c r="AC12" s="145"/>
      <c r="AD12" s="92">
        <v>43378</v>
      </c>
      <c r="AE12" s="88">
        <f>8/12</f>
        <v>0.6666666666666666</v>
      </c>
      <c r="AF12" s="145" t="s">
        <v>821</v>
      </c>
      <c r="AG12" s="145"/>
      <c r="AH12" s="145"/>
      <c r="AI12" s="92">
        <v>43482</v>
      </c>
      <c r="AJ12" s="108">
        <v>1</v>
      </c>
      <c r="AK12" s="112" t="s">
        <v>832</v>
      </c>
    </row>
    <row r="13" spans="1:37" s="52" customFormat="1" ht="66.75" customHeight="1">
      <c r="A13" s="126"/>
      <c r="B13" s="126"/>
      <c r="C13" s="126"/>
      <c r="D13" s="126"/>
      <c r="E13" s="126"/>
      <c r="F13" s="126"/>
      <c r="G13" s="126"/>
      <c r="H13" s="126"/>
      <c r="I13" s="126"/>
      <c r="J13" s="126"/>
      <c r="K13" s="126" t="s">
        <v>128</v>
      </c>
      <c r="L13" s="126"/>
      <c r="M13" s="126"/>
      <c r="N13" s="89" t="s">
        <v>130</v>
      </c>
      <c r="O13" s="89" t="s">
        <v>131</v>
      </c>
      <c r="P13" s="126"/>
      <c r="Q13" s="90" t="s">
        <v>264</v>
      </c>
      <c r="R13" s="20">
        <v>43101</v>
      </c>
      <c r="S13" s="20">
        <v>43146</v>
      </c>
      <c r="T13" s="92">
        <v>43196</v>
      </c>
      <c r="U13" s="88">
        <f>1/1</f>
        <v>1</v>
      </c>
      <c r="V13" s="145" t="s">
        <v>800</v>
      </c>
      <c r="W13" s="145"/>
      <c r="X13" s="145"/>
      <c r="Y13" s="92">
        <v>43287</v>
      </c>
      <c r="Z13" s="88">
        <f>1/1</f>
        <v>1</v>
      </c>
      <c r="AA13" s="145" t="s">
        <v>767</v>
      </c>
      <c r="AB13" s="145"/>
      <c r="AC13" s="145"/>
      <c r="AD13" s="92">
        <v>43378</v>
      </c>
      <c r="AE13" s="88">
        <f>1/1</f>
        <v>1</v>
      </c>
      <c r="AF13" s="145" t="s">
        <v>767</v>
      </c>
      <c r="AG13" s="145"/>
      <c r="AH13" s="145"/>
      <c r="AI13" s="92">
        <v>43482</v>
      </c>
      <c r="AJ13" s="108">
        <v>1</v>
      </c>
      <c r="AK13" s="103" t="s">
        <v>767</v>
      </c>
    </row>
    <row r="14" spans="1:37" s="52" customFormat="1" ht="63.75" customHeight="1">
      <c r="A14" s="126"/>
      <c r="B14" s="126"/>
      <c r="C14" s="126"/>
      <c r="D14" s="126"/>
      <c r="E14" s="126"/>
      <c r="F14" s="126"/>
      <c r="G14" s="126"/>
      <c r="H14" s="126"/>
      <c r="I14" s="126"/>
      <c r="J14" s="126"/>
      <c r="K14" s="126" t="s">
        <v>157</v>
      </c>
      <c r="L14" s="126"/>
      <c r="M14" s="126"/>
      <c r="N14" s="89" t="s">
        <v>132</v>
      </c>
      <c r="O14" s="89" t="s">
        <v>133</v>
      </c>
      <c r="P14" s="126"/>
      <c r="Q14" s="90" t="s">
        <v>264</v>
      </c>
      <c r="R14" s="20">
        <v>43101</v>
      </c>
      <c r="S14" s="20">
        <v>43465</v>
      </c>
      <c r="T14" s="92">
        <v>43196</v>
      </c>
      <c r="U14" s="87">
        <f>1/4</f>
        <v>0.25</v>
      </c>
      <c r="V14" s="145" t="s">
        <v>657</v>
      </c>
      <c r="W14" s="145"/>
      <c r="X14" s="145"/>
      <c r="Y14" s="92">
        <v>43287</v>
      </c>
      <c r="Z14" s="87">
        <v>0.5</v>
      </c>
      <c r="AA14" s="145" t="s">
        <v>771</v>
      </c>
      <c r="AB14" s="145"/>
      <c r="AC14" s="145"/>
      <c r="AD14" s="92">
        <v>43378</v>
      </c>
      <c r="AE14" s="17">
        <v>0.75</v>
      </c>
      <c r="AF14" s="145" t="s">
        <v>812</v>
      </c>
      <c r="AG14" s="145"/>
      <c r="AH14" s="145"/>
      <c r="AI14" s="92">
        <v>43482</v>
      </c>
      <c r="AJ14" s="108">
        <v>1</v>
      </c>
      <c r="AK14" s="103" t="s">
        <v>824</v>
      </c>
    </row>
    <row r="15" spans="1:37" s="52" customFormat="1" ht="90.75" customHeight="1">
      <c r="A15" s="126"/>
      <c r="B15" s="126"/>
      <c r="C15" s="126"/>
      <c r="D15" s="126"/>
      <c r="E15" s="126"/>
      <c r="F15" s="126"/>
      <c r="G15" s="126"/>
      <c r="H15" s="126"/>
      <c r="I15" s="126"/>
      <c r="J15" s="126"/>
      <c r="K15" s="126" t="s">
        <v>158</v>
      </c>
      <c r="L15" s="126"/>
      <c r="M15" s="126"/>
      <c r="N15" s="89" t="s">
        <v>135</v>
      </c>
      <c r="O15" s="89" t="s">
        <v>235</v>
      </c>
      <c r="P15" s="126"/>
      <c r="Q15" s="90" t="s">
        <v>264</v>
      </c>
      <c r="R15" s="20">
        <v>43101</v>
      </c>
      <c r="S15" s="20">
        <v>43465</v>
      </c>
      <c r="T15" s="92">
        <v>43196</v>
      </c>
      <c r="U15" s="93">
        <f>(((11/13)*100%)*44.82%)+(((10/16)*100%)*55.17%)</f>
        <v>0.7240586538461538</v>
      </c>
      <c r="V15" s="145" t="s">
        <v>809</v>
      </c>
      <c r="W15" s="145"/>
      <c r="X15" s="145"/>
      <c r="Y15" s="92">
        <v>43287</v>
      </c>
      <c r="Z15" s="93">
        <f>(((13/13)*100%)*57%)+(((8/10)*100%)*43%)</f>
        <v>0.9139999999999999</v>
      </c>
      <c r="AA15" s="145" t="s">
        <v>810</v>
      </c>
      <c r="AB15" s="145"/>
      <c r="AC15" s="145"/>
      <c r="AD15" s="92">
        <v>43378</v>
      </c>
      <c r="AE15" s="93">
        <f>(((13/13)*100%)*57%)+(((8/10)*100%)*43%)</f>
        <v>0.9139999999999999</v>
      </c>
      <c r="AF15" s="145" t="s">
        <v>822</v>
      </c>
      <c r="AG15" s="145"/>
      <c r="AH15" s="145"/>
      <c r="AI15" s="92">
        <v>43482</v>
      </c>
      <c r="AJ15" s="111">
        <v>0.914</v>
      </c>
      <c r="AK15" s="110" t="s">
        <v>833</v>
      </c>
    </row>
    <row r="16" spans="1:37" s="52" customFormat="1" ht="93.75" customHeight="1" hidden="1">
      <c r="A16" s="126" t="s">
        <v>25</v>
      </c>
      <c r="B16" s="126" t="s">
        <v>42</v>
      </c>
      <c r="C16" s="126" t="s">
        <v>58</v>
      </c>
      <c r="D16" s="126"/>
      <c r="E16" s="126" t="s">
        <v>82</v>
      </c>
      <c r="F16" s="126"/>
      <c r="G16" s="126" t="s">
        <v>84</v>
      </c>
      <c r="H16" s="126"/>
      <c r="I16" s="126" t="s">
        <v>89</v>
      </c>
      <c r="J16" s="126"/>
      <c r="K16" s="126" t="s">
        <v>452</v>
      </c>
      <c r="L16" s="126"/>
      <c r="M16" s="126"/>
      <c r="N16" s="89" t="s">
        <v>240</v>
      </c>
      <c r="O16" s="89" t="s">
        <v>241</v>
      </c>
      <c r="P16" s="126" t="s">
        <v>242</v>
      </c>
      <c r="Q16" s="90" t="s">
        <v>264</v>
      </c>
      <c r="R16" s="91">
        <v>43101</v>
      </c>
      <c r="S16" s="91">
        <v>43465</v>
      </c>
      <c r="T16" s="20">
        <v>43196</v>
      </c>
      <c r="U16" s="9">
        <f>(3+26+13+10+44+4+1+60+6+1)/(4+12+(8*12)+29+1+9+6+244+12+2)</f>
        <v>0.40481927710843374</v>
      </c>
      <c r="V16" s="141" t="s">
        <v>734</v>
      </c>
      <c r="W16" s="141"/>
      <c r="X16" s="141"/>
      <c r="Y16" s="101"/>
      <c r="Z16" s="101"/>
      <c r="AA16" s="140"/>
      <c r="AB16" s="140"/>
      <c r="AC16" s="140"/>
      <c r="AD16" s="92">
        <v>43378</v>
      </c>
      <c r="AE16" s="16"/>
      <c r="AF16" s="140"/>
      <c r="AG16" s="140"/>
      <c r="AH16" s="140"/>
      <c r="AI16" s="92">
        <v>43482</v>
      </c>
      <c r="AJ16" s="16"/>
      <c r="AK16" s="103"/>
    </row>
    <row r="17" spans="1:37" s="52" customFormat="1" ht="78" customHeight="1" hidden="1">
      <c r="A17" s="126"/>
      <c r="B17" s="126"/>
      <c r="C17" s="126"/>
      <c r="D17" s="126"/>
      <c r="E17" s="126" t="s">
        <v>104</v>
      </c>
      <c r="F17" s="126"/>
      <c r="G17" s="126" t="s">
        <v>106</v>
      </c>
      <c r="H17" s="126"/>
      <c r="I17" s="126" t="s">
        <v>112</v>
      </c>
      <c r="J17" s="126"/>
      <c r="K17" s="126" t="s">
        <v>243</v>
      </c>
      <c r="L17" s="126"/>
      <c r="M17" s="126"/>
      <c r="N17" s="89" t="s">
        <v>303</v>
      </c>
      <c r="O17" s="89" t="s">
        <v>304</v>
      </c>
      <c r="P17" s="126"/>
      <c r="Q17" s="90" t="s">
        <v>264</v>
      </c>
      <c r="R17" s="91">
        <v>43101</v>
      </c>
      <c r="S17" s="91">
        <v>43465</v>
      </c>
      <c r="T17" s="20">
        <v>43196</v>
      </c>
      <c r="U17" s="10">
        <f>3/4</f>
        <v>0.75</v>
      </c>
      <c r="V17" s="141" t="s">
        <v>735</v>
      </c>
      <c r="W17" s="141"/>
      <c r="X17" s="141"/>
      <c r="Y17" s="101"/>
      <c r="Z17" s="101"/>
      <c r="AA17" s="140"/>
      <c r="AB17" s="140"/>
      <c r="AC17" s="140"/>
      <c r="AD17" s="92">
        <v>43378</v>
      </c>
      <c r="AE17" s="16"/>
      <c r="AF17" s="140"/>
      <c r="AG17" s="140"/>
      <c r="AH17" s="140"/>
      <c r="AI17" s="92">
        <v>43482</v>
      </c>
      <c r="AJ17" s="16"/>
      <c r="AK17" s="103"/>
    </row>
    <row r="18" spans="1:37" s="52" customFormat="1" ht="192" customHeight="1" hidden="1">
      <c r="A18" s="126"/>
      <c r="B18" s="126"/>
      <c r="C18" s="126"/>
      <c r="D18" s="126"/>
      <c r="E18" s="126"/>
      <c r="F18" s="126"/>
      <c r="G18" s="126"/>
      <c r="H18" s="126"/>
      <c r="I18" s="126"/>
      <c r="J18" s="126"/>
      <c r="K18" s="126" t="s">
        <v>614</v>
      </c>
      <c r="L18" s="126"/>
      <c r="M18" s="126"/>
      <c r="N18" s="89" t="s">
        <v>305</v>
      </c>
      <c r="O18" s="89" t="s">
        <v>306</v>
      </c>
      <c r="P18" s="126"/>
      <c r="Q18" s="90" t="s">
        <v>264</v>
      </c>
      <c r="R18" s="91">
        <v>43101</v>
      </c>
      <c r="S18" s="91">
        <v>43465</v>
      </c>
      <c r="T18" s="20">
        <v>43196</v>
      </c>
      <c r="U18" s="10">
        <f>26/(12*4)</f>
        <v>0.5416666666666666</v>
      </c>
      <c r="V18" s="141" t="s">
        <v>736</v>
      </c>
      <c r="W18" s="141"/>
      <c r="X18" s="141"/>
      <c r="Y18" s="101"/>
      <c r="Z18" s="101"/>
      <c r="AA18" s="140"/>
      <c r="AB18" s="140"/>
      <c r="AC18" s="140"/>
      <c r="AD18" s="92">
        <v>43378</v>
      </c>
      <c r="AE18" s="16"/>
      <c r="AF18" s="140"/>
      <c r="AG18" s="140"/>
      <c r="AH18" s="140"/>
      <c r="AI18" s="92">
        <v>43482</v>
      </c>
      <c r="AJ18" s="16"/>
      <c r="AK18" s="103"/>
    </row>
    <row r="19" spans="1:37" s="52" customFormat="1" ht="112.5" customHeight="1" hidden="1">
      <c r="A19" s="126"/>
      <c r="B19" s="126"/>
      <c r="C19" s="126"/>
      <c r="D19" s="126"/>
      <c r="E19" s="126"/>
      <c r="F19" s="126"/>
      <c r="G19" s="126"/>
      <c r="H19" s="126"/>
      <c r="I19" s="126"/>
      <c r="J19" s="126"/>
      <c r="K19" s="126" t="s">
        <v>615</v>
      </c>
      <c r="L19" s="126"/>
      <c r="M19" s="126"/>
      <c r="N19" s="89" t="s">
        <v>307</v>
      </c>
      <c r="O19" s="89" t="s">
        <v>314</v>
      </c>
      <c r="P19" s="126"/>
      <c r="Q19" s="90" t="s">
        <v>264</v>
      </c>
      <c r="R19" s="91">
        <v>43101</v>
      </c>
      <c r="S19" s="91">
        <v>43465</v>
      </c>
      <c r="T19" s="20">
        <v>43196</v>
      </c>
      <c r="U19" s="11">
        <f>(13+10+44)/(8*12)</f>
        <v>0.6979166666666666</v>
      </c>
      <c r="V19" s="141" t="s">
        <v>737</v>
      </c>
      <c r="W19" s="141"/>
      <c r="X19" s="141"/>
      <c r="Y19" s="101"/>
      <c r="Z19" s="101"/>
      <c r="AA19" s="140"/>
      <c r="AB19" s="140"/>
      <c r="AC19" s="140"/>
      <c r="AD19" s="92">
        <v>43378</v>
      </c>
      <c r="AE19" s="16"/>
      <c r="AF19" s="140"/>
      <c r="AG19" s="140"/>
      <c r="AH19" s="140"/>
      <c r="AI19" s="92">
        <v>43482</v>
      </c>
      <c r="AJ19" s="16"/>
      <c r="AK19" s="103"/>
    </row>
    <row r="20" spans="1:37" s="52" customFormat="1" ht="54.75" customHeight="1" hidden="1">
      <c r="A20" s="126"/>
      <c r="B20" s="126"/>
      <c r="C20" s="126"/>
      <c r="D20" s="126"/>
      <c r="E20" s="126"/>
      <c r="F20" s="126"/>
      <c r="G20" s="126"/>
      <c r="H20" s="126"/>
      <c r="I20" s="126"/>
      <c r="J20" s="126"/>
      <c r="K20" s="126" t="s">
        <v>616</v>
      </c>
      <c r="L20" s="126"/>
      <c r="M20" s="126"/>
      <c r="N20" s="89" t="s">
        <v>617</v>
      </c>
      <c r="O20" s="89" t="s">
        <v>618</v>
      </c>
      <c r="P20" s="126"/>
      <c r="Q20" s="90" t="s">
        <v>264</v>
      </c>
      <c r="R20" s="91">
        <v>43101</v>
      </c>
      <c r="S20" s="91">
        <v>43465</v>
      </c>
      <c r="T20" s="20">
        <v>43196</v>
      </c>
      <c r="U20" s="10">
        <f>4/29</f>
        <v>0.13793103448275862</v>
      </c>
      <c r="V20" s="141" t="s">
        <v>738</v>
      </c>
      <c r="W20" s="143"/>
      <c r="X20" s="143"/>
      <c r="Y20" s="101"/>
      <c r="Z20" s="101"/>
      <c r="AA20" s="140"/>
      <c r="AB20" s="140"/>
      <c r="AC20" s="140"/>
      <c r="AD20" s="92">
        <v>43378</v>
      </c>
      <c r="AE20" s="16"/>
      <c r="AF20" s="140"/>
      <c r="AG20" s="140"/>
      <c r="AH20" s="140"/>
      <c r="AI20" s="92">
        <v>43482</v>
      </c>
      <c r="AJ20" s="16"/>
      <c r="AK20" s="103"/>
    </row>
    <row r="21" spans="1:37" s="52" customFormat="1" ht="72" customHeight="1" hidden="1">
      <c r="A21" s="126" t="s">
        <v>25</v>
      </c>
      <c r="B21" s="126" t="s">
        <v>42</v>
      </c>
      <c r="C21" s="126" t="s">
        <v>58</v>
      </c>
      <c r="D21" s="126"/>
      <c r="E21" s="126" t="s">
        <v>104</v>
      </c>
      <c r="F21" s="126"/>
      <c r="G21" s="126" t="s">
        <v>106</v>
      </c>
      <c r="H21" s="126"/>
      <c r="I21" s="126" t="s">
        <v>112</v>
      </c>
      <c r="J21" s="126"/>
      <c r="K21" s="126" t="s">
        <v>308</v>
      </c>
      <c r="L21" s="126"/>
      <c r="M21" s="126"/>
      <c r="N21" s="89" t="s">
        <v>309</v>
      </c>
      <c r="O21" s="89" t="s">
        <v>315</v>
      </c>
      <c r="P21" s="126" t="s">
        <v>242</v>
      </c>
      <c r="Q21" s="90" t="s">
        <v>264</v>
      </c>
      <c r="R21" s="91">
        <v>43101</v>
      </c>
      <c r="S21" s="91">
        <v>43465</v>
      </c>
      <c r="T21" s="20">
        <v>43196</v>
      </c>
      <c r="U21" s="10">
        <v>0</v>
      </c>
      <c r="V21" s="141" t="s">
        <v>739</v>
      </c>
      <c r="W21" s="141"/>
      <c r="X21" s="141"/>
      <c r="Y21" s="101"/>
      <c r="Z21" s="101"/>
      <c r="AA21" s="140"/>
      <c r="AB21" s="140"/>
      <c r="AC21" s="140"/>
      <c r="AD21" s="92">
        <v>43378</v>
      </c>
      <c r="AE21" s="16"/>
      <c r="AF21" s="140"/>
      <c r="AG21" s="140"/>
      <c r="AH21" s="140"/>
      <c r="AI21" s="92">
        <v>43482</v>
      </c>
      <c r="AJ21" s="16"/>
      <c r="AK21" s="103"/>
    </row>
    <row r="22" spans="1:37" s="52" customFormat="1" ht="72" customHeight="1" hidden="1">
      <c r="A22" s="126"/>
      <c r="B22" s="126"/>
      <c r="C22" s="126"/>
      <c r="D22" s="126"/>
      <c r="E22" s="126"/>
      <c r="F22" s="126"/>
      <c r="G22" s="126"/>
      <c r="H22" s="126"/>
      <c r="I22" s="126"/>
      <c r="J22" s="126"/>
      <c r="K22" s="126" t="s">
        <v>244</v>
      </c>
      <c r="L22" s="126"/>
      <c r="M22" s="126"/>
      <c r="N22" s="89" t="s">
        <v>310</v>
      </c>
      <c r="O22" s="89" t="s">
        <v>619</v>
      </c>
      <c r="P22" s="126"/>
      <c r="Q22" s="90" t="s">
        <v>264</v>
      </c>
      <c r="R22" s="91">
        <v>43101</v>
      </c>
      <c r="S22" s="91">
        <v>43465</v>
      </c>
      <c r="T22" s="20">
        <v>43196</v>
      </c>
      <c r="U22" s="10">
        <f>1/9</f>
        <v>0.1111111111111111</v>
      </c>
      <c r="V22" s="141" t="s">
        <v>740</v>
      </c>
      <c r="W22" s="141"/>
      <c r="X22" s="141"/>
      <c r="Y22" s="101"/>
      <c r="Z22" s="101"/>
      <c r="AA22" s="140"/>
      <c r="AB22" s="140"/>
      <c r="AC22" s="140"/>
      <c r="AD22" s="92">
        <v>43378</v>
      </c>
      <c r="AE22" s="16"/>
      <c r="AF22" s="140"/>
      <c r="AG22" s="140"/>
      <c r="AH22" s="140"/>
      <c r="AI22" s="92">
        <v>43482</v>
      </c>
      <c r="AJ22" s="16"/>
      <c r="AK22" s="103"/>
    </row>
    <row r="23" spans="1:37" s="52" customFormat="1" ht="72" customHeight="1" hidden="1">
      <c r="A23" s="126"/>
      <c r="B23" s="126"/>
      <c r="C23" s="126"/>
      <c r="D23" s="126"/>
      <c r="E23" s="126"/>
      <c r="F23" s="126"/>
      <c r="G23" s="126"/>
      <c r="H23" s="126"/>
      <c r="I23" s="126"/>
      <c r="J23" s="126"/>
      <c r="K23" s="126" t="s">
        <v>245</v>
      </c>
      <c r="L23" s="126"/>
      <c r="M23" s="126"/>
      <c r="N23" s="89" t="s">
        <v>311</v>
      </c>
      <c r="O23" s="89" t="s">
        <v>620</v>
      </c>
      <c r="P23" s="126"/>
      <c r="Q23" s="90" t="s">
        <v>264</v>
      </c>
      <c r="R23" s="91">
        <v>43101</v>
      </c>
      <c r="S23" s="91">
        <v>43465</v>
      </c>
      <c r="T23" s="20">
        <v>43196</v>
      </c>
      <c r="U23" s="10">
        <v>0</v>
      </c>
      <c r="V23" s="147" t="s">
        <v>741</v>
      </c>
      <c r="W23" s="143"/>
      <c r="X23" s="143"/>
      <c r="Y23" s="101"/>
      <c r="Z23" s="101"/>
      <c r="AA23" s="140"/>
      <c r="AB23" s="140"/>
      <c r="AC23" s="140"/>
      <c r="AD23" s="92">
        <v>43378</v>
      </c>
      <c r="AE23" s="16"/>
      <c r="AF23" s="140"/>
      <c r="AG23" s="140"/>
      <c r="AH23" s="140"/>
      <c r="AI23" s="92">
        <v>43482</v>
      </c>
      <c r="AJ23" s="16"/>
      <c r="AK23" s="103"/>
    </row>
    <row r="24" spans="1:37" s="52" customFormat="1" ht="190.5" customHeight="1" hidden="1">
      <c r="A24" s="126"/>
      <c r="B24" s="126"/>
      <c r="C24" s="126"/>
      <c r="D24" s="126"/>
      <c r="E24" s="126"/>
      <c r="F24" s="126"/>
      <c r="G24" s="126"/>
      <c r="H24" s="126"/>
      <c r="I24" s="126"/>
      <c r="J24" s="126"/>
      <c r="K24" s="126" t="s">
        <v>246</v>
      </c>
      <c r="L24" s="126"/>
      <c r="M24" s="126"/>
      <c r="N24" s="89" t="s">
        <v>312</v>
      </c>
      <c r="O24" s="89" t="s">
        <v>621</v>
      </c>
      <c r="P24" s="126"/>
      <c r="Q24" s="90" t="s">
        <v>264</v>
      </c>
      <c r="R24" s="91">
        <v>43101</v>
      </c>
      <c r="S24" s="91">
        <v>43465</v>
      </c>
      <c r="T24" s="20">
        <v>43196</v>
      </c>
      <c r="U24" s="9">
        <f>60/244</f>
        <v>0.2459016393442623</v>
      </c>
      <c r="V24" s="141" t="s">
        <v>807</v>
      </c>
      <c r="W24" s="141"/>
      <c r="X24" s="141"/>
      <c r="Y24" s="101"/>
      <c r="Z24" s="101"/>
      <c r="AA24" s="140"/>
      <c r="AB24" s="140"/>
      <c r="AC24" s="140"/>
      <c r="AD24" s="92">
        <v>43378</v>
      </c>
      <c r="AE24" s="16"/>
      <c r="AF24" s="140"/>
      <c r="AG24" s="140"/>
      <c r="AH24" s="140"/>
      <c r="AI24" s="92">
        <v>43482</v>
      </c>
      <c r="AJ24" s="16"/>
      <c r="AK24" s="103"/>
    </row>
    <row r="25" spans="1:37" s="52" customFormat="1" ht="72" customHeight="1" hidden="1">
      <c r="A25" s="126"/>
      <c r="B25" s="126"/>
      <c r="C25" s="126"/>
      <c r="D25" s="126"/>
      <c r="E25" s="126"/>
      <c r="F25" s="126"/>
      <c r="G25" s="126"/>
      <c r="H25" s="126"/>
      <c r="I25" s="126"/>
      <c r="J25" s="126"/>
      <c r="K25" s="126" t="s">
        <v>247</v>
      </c>
      <c r="L25" s="126"/>
      <c r="M25" s="126"/>
      <c r="N25" s="89" t="s">
        <v>313</v>
      </c>
      <c r="O25" s="89" t="s">
        <v>316</v>
      </c>
      <c r="P25" s="126"/>
      <c r="Q25" s="90" t="s">
        <v>264</v>
      </c>
      <c r="R25" s="91">
        <v>43101</v>
      </c>
      <c r="S25" s="91">
        <v>43465</v>
      </c>
      <c r="T25" s="20">
        <v>43196</v>
      </c>
      <c r="U25" s="12">
        <f>6/12</f>
        <v>0.5</v>
      </c>
      <c r="V25" s="141" t="s">
        <v>742</v>
      </c>
      <c r="W25" s="141"/>
      <c r="X25" s="141"/>
      <c r="Y25" s="101"/>
      <c r="Z25" s="101"/>
      <c r="AA25" s="140"/>
      <c r="AB25" s="140"/>
      <c r="AC25" s="140"/>
      <c r="AD25" s="92">
        <v>43378</v>
      </c>
      <c r="AE25" s="16"/>
      <c r="AF25" s="140"/>
      <c r="AG25" s="140"/>
      <c r="AH25" s="140"/>
      <c r="AI25" s="92">
        <v>43482</v>
      </c>
      <c r="AJ25" s="16"/>
      <c r="AK25" s="103"/>
    </row>
    <row r="26" spans="1:37" s="52" customFormat="1" ht="72" customHeight="1" hidden="1">
      <c r="A26" s="126"/>
      <c r="B26" s="126"/>
      <c r="C26" s="126"/>
      <c r="D26" s="126"/>
      <c r="E26" s="126"/>
      <c r="F26" s="126"/>
      <c r="G26" s="126"/>
      <c r="H26" s="126"/>
      <c r="I26" s="126"/>
      <c r="J26" s="126"/>
      <c r="K26" s="126" t="s">
        <v>248</v>
      </c>
      <c r="L26" s="126"/>
      <c r="M26" s="126"/>
      <c r="N26" s="89" t="s">
        <v>622</v>
      </c>
      <c r="O26" s="89" t="s">
        <v>623</v>
      </c>
      <c r="P26" s="126"/>
      <c r="Q26" s="90" t="s">
        <v>264</v>
      </c>
      <c r="R26" s="91">
        <v>43101</v>
      </c>
      <c r="S26" s="91">
        <v>43465</v>
      </c>
      <c r="T26" s="20">
        <v>43196</v>
      </c>
      <c r="U26" s="10">
        <f>1/2</f>
        <v>0.5</v>
      </c>
      <c r="V26" s="141" t="s">
        <v>743</v>
      </c>
      <c r="W26" s="141"/>
      <c r="X26" s="141"/>
      <c r="Y26" s="101"/>
      <c r="Z26" s="101"/>
      <c r="AA26" s="140"/>
      <c r="AB26" s="140"/>
      <c r="AC26" s="140"/>
      <c r="AD26" s="92">
        <v>43378</v>
      </c>
      <c r="AE26" s="16"/>
      <c r="AF26" s="140"/>
      <c r="AG26" s="140"/>
      <c r="AH26" s="140"/>
      <c r="AI26" s="92">
        <v>43482</v>
      </c>
      <c r="AJ26" s="16"/>
      <c r="AK26" s="103"/>
    </row>
    <row r="27" spans="1:37" s="52" customFormat="1" ht="72" customHeight="1" hidden="1">
      <c r="A27" s="126" t="s">
        <v>26</v>
      </c>
      <c r="B27" s="126" t="s">
        <v>43</v>
      </c>
      <c r="C27" s="126" t="s">
        <v>57</v>
      </c>
      <c r="D27" s="126"/>
      <c r="E27" s="126" t="s">
        <v>104</v>
      </c>
      <c r="F27" s="126"/>
      <c r="G27" s="126" t="s">
        <v>106</v>
      </c>
      <c r="H27" s="126"/>
      <c r="I27" s="126" t="s">
        <v>110</v>
      </c>
      <c r="J27" s="126"/>
      <c r="K27" s="126" t="s">
        <v>442</v>
      </c>
      <c r="L27" s="126"/>
      <c r="M27" s="126"/>
      <c r="N27" s="89" t="s">
        <v>443</v>
      </c>
      <c r="O27" s="89" t="s">
        <v>444</v>
      </c>
      <c r="P27" s="126" t="s">
        <v>445</v>
      </c>
      <c r="Q27" s="90" t="s">
        <v>264</v>
      </c>
      <c r="R27" s="92">
        <v>43101</v>
      </c>
      <c r="S27" s="92">
        <v>43465</v>
      </c>
      <c r="T27" s="22">
        <v>43196</v>
      </c>
      <c r="U27" s="17">
        <v>0.66</v>
      </c>
      <c r="V27" s="141" t="s">
        <v>692</v>
      </c>
      <c r="W27" s="141"/>
      <c r="X27" s="141"/>
      <c r="Y27" s="101"/>
      <c r="Z27" s="101"/>
      <c r="AA27" s="140"/>
      <c r="AB27" s="140"/>
      <c r="AC27" s="140"/>
      <c r="AD27" s="92">
        <v>43378</v>
      </c>
      <c r="AE27" s="16"/>
      <c r="AF27" s="140"/>
      <c r="AG27" s="140"/>
      <c r="AH27" s="140"/>
      <c r="AI27" s="92">
        <v>43482</v>
      </c>
      <c r="AJ27" s="16"/>
      <c r="AK27" s="103"/>
    </row>
    <row r="28" spans="1:37" s="52" customFormat="1" ht="72" customHeight="1" hidden="1">
      <c r="A28" s="126"/>
      <c r="B28" s="126"/>
      <c r="C28" s="126"/>
      <c r="D28" s="126"/>
      <c r="E28" s="126"/>
      <c r="F28" s="126"/>
      <c r="G28" s="126"/>
      <c r="H28" s="126"/>
      <c r="I28" s="126" t="s">
        <v>111</v>
      </c>
      <c r="J28" s="126"/>
      <c r="K28" s="126" t="s">
        <v>446</v>
      </c>
      <c r="L28" s="126"/>
      <c r="M28" s="126"/>
      <c r="N28" s="89" t="s">
        <v>443</v>
      </c>
      <c r="O28" s="89" t="s">
        <v>447</v>
      </c>
      <c r="P28" s="126"/>
      <c r="Q28" s="90" t="s">
        <v>264</v>
      </c>
      <c r="R28" s="92">
        <v>43101</v>
      </c>
      <c r="S28" s="92">
        <v>43465</v>
      </c>
      <c r="T28" s="22">
        <v>43196</v>
      </c>
      <c r="U28" s="16">
        <v>8</v>
      </c>
      <c r="V28" s="141" t="s">
        <v>693</v>
      </c>
      <c r="W28" s="141"/>
      <c r="X28" s="141"/>
      <c r="Y28" s="101"/>
      <c r="Z28" s="101"/>
      <c r="AA28" s="140"/>
      <c r="AB28" s="140"/>
      <c r="AC28" s="140"/>
      <c r="AD28" s="92">
        <v>43378</v>
      </c>
      <c r="AE28" s="16"/>
      <c r="AF28" s="140"/>
      <c r="AG28" s="140"/>
      <c r="AH28" s="140"/>
      <c r="AI28" s="92">
        <v>43482</v>
      </c>
      <c r="AJ28" s="16"/>
      <c r="AK28" s="103"/>
    </row>
    <row r="29" spans="1:37" s="52" customFormat="1" ht="121.5" customHeight="1">
      <c r="A29" s="126" t="s">
        <v>27</v>
      </c>
      <c r="B29" s="126" t="s">
        <v>41</v>
      </c>
      <c r="C29" s="126" t="s">
        <v>61</v>
      </c>
      <c r="D29" s="126"/>
      <c r="E29" s="126" t="s">
        <v>104</v>
      </c>
      <c r="F29" s="126"/>
      <c r="G29" s="126" t="s">
        <v>108</v>
      </c>
      <c r="H29" s="126"/>
      <c r="I29" s="126" t="s">
        <v>115</v>
      </c>
      <c r="J29" s="126"/>
      <c r="K29" s="126" t="s">
        <v>159</v>
      </c>
      <c r="L29" s="126"/>
      <c r="M29" s="126"/>
      <c r="N29" s="89" t="s">
        <v>160</v>
      </c>
      <c r="O29" s="89" t="s">
        <v>236</v>
      </c>
      <c r="P29" s="126" t="s">
        <v>120</v>
      </c>
      <c r="Q29" s="90" t="s">
        <v>264</v>
      </c>
      <c r="R29" s="20">
        <v>43101</v>
      </c>
      <c r="S29" s="20">
        <v>43465</v>
      </c>
      <c r="T29" s="92">
        <v>43196</v>
      </c>
      <c r="U29" s="87">
        <v>0.25</v>
      </c>
      <c r="V29" s="145" t="s">
        <v>797</v>
      </c>
      <c r="W29" s="145"/>
      <c r="X29" s="145"/>
      <c r="Y29" s="92">
        <v>43287</v>
      </c>
      <c r="Z29" s="87">
        <v>0.5</v>
      </c>
      <c r="AA29" s="145" t="s">
        <v>798</v>
      </c>
      <c r="AB29" s="145"/>
      <c r="AC29" s="145"/>
      <c r="AD29" s="92">
        <v>43378</v>
      </c>
      <c r="AE29" s="17">
        <v>0.75</v>
      </c>
      <c r="AF29" s="145" t="s">
        <v>813</v>
      </c>
      <c r="AG29" s="145"/>
      <c r="AH29" s="145"/>
      <c r="AI29" s="92">
        <v>43482</v>
      </c>
      <c r="AJ29" s="108">
        <v>1</v>
      </c>
      <c r="AK29" s="103" t="s">
        <v>827</v>
      </c>
    </row>
    <row r="30" spans="1:37" s="52" customFormat="1" ht="86.25" customHeight="1">
      <c r="A30" s="126"/>
      <c r="B30" s="126"/>
      <c r="C30" s="126"/>
      <c r="D30" s="126"/>
      <c r="E30" s="126"/>
      <c r="F30" s="126"/>
      <c r="G30" s="126"/>
      <c r="H30" s="126"/>
      <c r="I30" s="126"/>
      <c r="J30" s="126"/>
      <c r="K30" s="126" t="s">
        <v>161</v>
      </c>
      <c r="L30" s="126"/>
      <c r="M30" s="126"/>
      <c r="N30" s="89" t="s">
        <v>162</v>
      </c>
      <c r="O30" s="89" t="s">
        <v>237</v>
      </c>
      <c r="P30" s="126"/>
      <c r="Q30" s="90" t="s">
        <v>264</v>
      </c>
      <c r="R30" s="20">
        <v>43101</v>
      </c>
      <c r="S30" s="20">
        <v>43465</v>
      </c>
      <c r="T30" s="92">
        <v>43196</v>
      </c>
      <c r="U30" s="87">
        <f>(3*100%)/7</f>
        <v>0.42857142857142855</v>
      </c>
      <c r="V30" s="145" t="s">
        <v>659</v>
      </c>
      <c r="W30" s="145"/>
      <c r="X30" s="145"/>
      <c r="Y30" s="92">
        <v>43287</v>
      </c>
      <c r="Z30" s="87">
        <v>1</v>
      </c>
      <c r="AA30" s="145" t="s">
        <v>769</v>
      </c>
      <c r="AB30" s="145"/>
      <c r="AC30" s="145"/>
      <c r="AD30" s="92">
        <v>43378</v>
      </c>
      <c r="AE30" s="17">
        <v>1</v>
      </c>
      <c r="AF30" s="145" t="s">
        <v>814</v>
      </c>
      <c r="AG30" s="145"/>
      <c r="AH30" s="145"/>
      <c r="AI30" s="92">
        <v>43482</v>
      </c>
      <c r="AJ30" s="108">
        <v>1</v>
      </c>
      <c r="AK30" s="103" t="s">
        <v>814</v>
      </c>
    </row>
    <row r="31" spans="1:37" s="52" customFormat="1" ht="108" customHeight="1">
      <c r="A31" s="126"/>
      <c r="B31" s="126"/>
      <c r="C31" s="126"/>
      <c r="D31" s="126"/>
      <c r="E31" s="126"/>
      <c r="F31" s="126"/>
      <c r="G31" s="126"/>
      <c r="H31" s="126"/>
      <c r="I31" s="126"/>
      <c r="J31" s="126"/>
      <c r="K31" s="126" t="s">
        <v>137</v>
      </c>
      <c r="L31" s="126"/>
      <c r="M31" s="126"/>
      <c r="N31" s="89" t="s">
        <v>138</v>
      </c>
      <c r="O31" s="89" t="s">
        <v>139</v>
      </c>
      <c r="P31" s="126"/>
      <c r="Q31" s="90" t="s">
        <v>264</v>
      </c>
      <c r="R31" s="20">
        <v>43101</v>
      </c>
      <c r="S31" s="20">
        <v>43465</v>
      </c>
      <c r="T31" s="92">
        <v>43196</v>
      </c>
      <c r="U31" s="87">
        <v>0.2</v>
      </c>
      <c r="V31" s="145" t="s">
        <v>808</v>
      </c>
      <c r="W31" s="145"/>
      <c r="X31" s="145"/>
      <c r="Y31" s="92">
        <v>43287</v>
      </c>
      <c r="Z31" s="87">
        <f>(39/39)</f>
        <v>1</v>
      </c>
      <c r="AA31" s="145" t="s">
        <v>770</v>
      </c>
      <c r="AB31" s="145"/>
      <c r="AC31" s="145"/>
      <c r="AD31" s="92">
        <v>43378</v>
      </c>
      <c r="AE31" s="17">
        <v>1</v>
      </c>
      <c r="AF31" s="145" t="s">
        <v>818</v>
      </c>
      <c r="AG31" s="145"/>
      <c r="AH31" s="145"/>
      <c r="AI31" s="92">
        <v>43482</v>
      </c>
      <c r="AJ31" s="108">
        <v>1</v>
      </c>
      <c r="AK31" s="103" t="s">
        <v>825</v>
      </c>
    </row>
    <row r="32" spans="1:37" s="52" customFormat="1" ht="234" customHeight="1">
      <c r="A32" s="126"/>
      <c r="B32" s="126"/>
      <c r="C32" s="126"/>
      <c r="D32" s="126"/>
      <c r="E32" s="126"/>
      <c r="F32" s="126"/>
      <c r="G32" s="126"/>
      <c r="H32" s="126"/>
      <c r="I32" s="126"/>
      <c r="J32" s="126"/>
      <c r="K32" s="126" t="s">
        <v>140</v>
      </c>
      <c r="L32" s="126"/>
      <c r="M32" s="126"/>
      <c r="N32" s="89" t="s">
        <v>141</v>
      </c>
      <c r="O32" s="89" t="s">
        <v>163</v>
      </c>
      <c r="P32" s="126"/>
      <c r="Q32" s="90" t="s">
        <v>264</v>
      </c>
      <c r="R32" s="20">
        <v>43101</v>
      </c>
      <c r="S32" s="20">
        <v>43465</v>
      </c>
      <c r="T32" s="92">
        <v>43196</v>
      </c>
      <c r="U32" s="87">
        <f>1/18</f>
        <v>0.05555555555555555</v>
      </c>
      <c r="V32" s="145" t="s">
        <v>660</v>
      </c>
      <c r="W32" s="145"/>
      <c r="X32" s="145"/>
      <c r="Y32" s="92">
        <v>43287</v>
      </c>
      <c r="Z32" s="87">
        <f>1/18</f>
        <v>0.05555555555555555</v>
      </c>
      <c r="AA32" s="145" t="s">
        <v>772</v>
      </c>
      <c r="AB32" s="145"/>
      <c r="AC32" s="145"/>
      <c r="AD32" s="92">
        <v>43378</v>
      </c>
      <c r="AE32" s="87">
        <f>1/18</f>
        <v>0.05555555555555555</v>
      </c>
      <c r="AF32" s="146" t="s">
        <v>815</v>
      </c>
      <c r="AG32" s="146"/>
      <c r="AH32" s="146"/>
      <c r="AI32" s="92">
        <v>43482</v>
      </c>
      <c r="AJ32" s="87">
        <f>1/18</f>
        <v>0.05555555555555555</v>
      </c>
      <c r="AK32" s="103" t="s">
        <v>834</v>
      </c>
    </row>
    <row r="33" spans="1:37" s="52" customFormat="1" ht="59.25" customHeight="1">
      <c r="A33" s="126" t="s">
        <v>27</v>
      </c>
      <c r="B33" s="126" t="s">
        <v>41</v>
      </c>
      <c r="C33" s="126" t="s">
        <v>61</v>
      </c>
      <c r="D33" s="126"/>
      <c r="E33" s="126" t="s">
        <v>104</v>
      </c>
      <c r="F33" s="126"/>
      <c r="G33" s="126" t="s">
        <v>108</v>
      </c>
      <c r="H33" s="126"/>
      <c r="I33" s="126" t="s">
        <v>115</v>
      </c>
      <c r="J33" s="126"/>
      <c r="K33" s="126" t="s">
        <v>164</v>
      </c>
      <c r="L33" s="126"/>
      <c r="M33" s="126"/>
      <c r="N33" s="89" t="s">
        <v>165</v>
      </c>
      <c r="O33" s="89" t="s">
        <v>166</v>
      </c>
      <c r="P33" s="126" t="s">
        <v>120</v>
      </c>
      <c r="Q33" s="90" t="s">
        <v>264</v>
      </c>
      <c r="R33" s="20">
        <v>43101</v>
      </c>
      <c r="S33" s="20">
        <v>43465</v>
      </c>
      <c r="T33" s="92">
        <v>43196</v>
      </c>
      <c r="U33" s="87">
        <v>0</v>
      </c>
      <c r="V33" s="145" t="s">
        <v>661</v>
      </c>
      <c r="W33" s="145"/>
      <c r="X33" s="145"/>
      <c r="Y33" s="92">
        <v>43287</v>
      </c>
      <c r="Z33" s="87">
        <v>1</v>
      </c>
      <c r="AA33" s="145" t="s">
        <v>773</v>
      </c>
      <c r="AB33" s="145"/>
      <c r="AC33" s="145"/>
      <c r="AD33" s="92">
        <v>43378</v>
      </c>
      <c r="AE33" s="17">
        <v>1</v>
      </c>
      <c r="AF33" s="140" t="s">
        <v>814</v>
      </c>
      <c r="AG33" s="140"/>
      <c r="AH33" s="140"/>
      <c r="AI33" s="92">
        <v>43482</v>
      </c>
      <c r="AJ33" s="17">
        <v>1</v>
      </c>
      <c r="AK33" s="103" t="s">
        <v>814</v>
      </c>
    </row>
    <row r="34" spans="1:37" s="52" customFormat="1" ht="350.25" customHeight="1">
      <c r="A34" s="126"/>
      <c r="B34" s="126"/>
      <c r="C34" s="126"/>
      <c r="D34" s="126"/>
      <c r="E34" s="126"/>
      <c r="F34" s="126"/>
      <c r="G34" s="126"/>
      <c r="H34" s="126"/>
      <c r="I34" s="126"/>
      <c r="J34" s="126"/>
      <c r="K34" s="126" t="s">
        <v>142</v>
      </c>
      <c r="L34" s="126"/>
      <c r="M34" s="126"/>
      <c r="N34" s="89" t="s">
        <v>167</v>
      </c>
      <c r="O34" s="89" t="s">
        <v>238</v>
      </c>
      <c r="P34" s="126"/>
      <c r="Q34" s="90" t="s">
        <v>264</v>
      </c>
      <c r="R34" s="20">
        <v>43101</v>
      </c>
      <c r="S34" s="20">
        <v>43465</v>
      </c>
      <c r="T34" s="92">
        <v>43106</v>
      </c>
      <c r="U34" s="94">
        <v>0.143</v>
      </c>
      <c r="V34" s="145" t="s">
        <v>777</v>
      </c>
      <c r="W34" s="145"/>
      <c r="X34" s="145"/>
      <c r="Y34" s="92">
        <v>43287</v>
      </c>
      <c r="Z34" s="87">
        <v>0.1</v>
      </c>
      <c r="AA34" s="145" t="s">
        <v>775</v>
      </c>
      <c r="AB34" s="145"/>
      <c r="AC34" s="145"/>
      <c r="AD34" s="92">
        <v>43378</v>
      </c>
      <c r="AE34" s="17">
        <v>0.18</v>
      </c>
      <c r="AF34" s="145" t="s">
        <v>823</v>
      </c>
      <c r="AG34" s="145"/>
      <c r="AH34" s="145"/>
      <c r="AI34" s="92">
        <v>43482</v>
      </c>
      <c r="AJ34" s="109">
        <f>8/9</f>
        <v>0.8888888888888888</v>
      </c>
      <c r="AK34" s="103" t="s">
        <v>826</v>
      </c>
    </row>
    <row r="35" spans="1:37" s="52" customFormat="1" ht="402" customHeight="1">
      <c r="A35" s="126"/>
      <c r="B35" s="126"/>
      <c r="C35" s="126"/>
      <c r="D35" s="126"/>
      <c r="E35" s="126"/>
      <c r="F35" s="126"/>
      <c r="G35" s="126"/>
      <c r="H35" s="126"/>
      <c r="I35" s="126"/>
      <c r="J35" s="126"/>
      <c r="K35" s="126" t="s">
        <v>603</v>
      </c>
      <c r="L35" s="126"/>
      <c r="M35" s="126"/>
      <c r="N35" s="89" t="s">
        <v>143</v>
      </c>
      <c r="O35" s="89" t="s">
        <v>239</v>
      </c>
      <c r="P35" s="126"/>
      <c r="Q35" s="90" t="s">
        <v>264</v>
      </c>
      <c r="R35" s="20">
        <v>43101</v>
      </c>
      <c r="S35" s="20">
        <v>43465</v>
      </c>
      <c r="T35" s="92">
        <v>43106</v>
      </c>
      <c r="U35" s="95">
        <f>((94.73%*50%)/100%)+((84.6%*50%)/100%)</f>
        <v>0.89665</v>
      </c>
      <c r="V35" s="145" t="s">
        <v>776</v>
      </c>
      <c r="W35" s="145"/>
      <c r="X35" s="145"/>
      <c r="Y35" s="92">
        <v>43287</v>
      </c>
      <c r="Z35" s="87">
        <f>((92/100)+(262/266)+(31/31)+(12/21))/4</f>
        <v>0.8690977443609023</v>
      </c>
      <c r="AA35" s="145" t="s">
        <v>774</v>
      </c>
      <c r="AB35" s="145"/>
      <c r="AC35" s="145"/>
      <c r="AD35" s="92">
        <v>43378</v>
      </c>
      <c r="AE35" s="12">
        <f>((92/100)+(262/266)+(31/31)+(12/21)+(14/18))/5</f>
        <v>0.8508337510442774</v>
      </c>
      <c r="AF35" s="145" t="s">
        <v>816</v>
      </c>
      <c r="AG35" s="145"/>
      <c r="AH35" s="145"/>
      <c r="AI35" s="92">
        <v>43482</v>
      </c>
      <c r="AJ35" s="109">
        <f>((92/100)+(262/266)+(31/31)+(12/21)+(14/18)+(51/51)+(48/48))/7</f>
        <v>0.893452679317341</v>
      </c>
      <c r="AK35" s="103" t="s">
        <v>828</v>
      </c>
    </row>
    <row r="36" spans="1:37" s="53" customFormat="1" ht="75.75" customHeight="1" hidden="1">
      <c r="A36" s="127" t="s">
        <v>28</v>
      </c>
      <c r="B36" s="127" t="s">
        <v>44</v>
      </c>
      <c r="C36" s="127" t="s">
        <v>60</v>
      </c>
      <c r="D36" s="127"/>
      <c r="E36" s="127" t="s">
        <v>104</v>
      </c>
      <c r="F36" s="127"/>
      <c r="G36" s="127" t="s">
        <v>105</v>
      </c>
      <c r="H36" s="127"/>
      <c r="I36" s="127" t="s">
        <v>109</v>
      </c>
      <c r="J36" s="127"/>
      <c r="K36" s="125" t="s">
        <v>585</v>
      </c>
      <c r="L36" s="125"/>
      <c r="M36" s="125"/>
      <c r="N36" s="67" t="s">
        <v>586</v>
      </c>
      <c r="O36" s="67" t="s">
        <v>440</v>
      </c>
      <c r="P36" s="62" t="s">
        <v>624</v>
      </c>
      <c r="Q36" s="144">
        <f>19269108+60000000+133536000+33000000+30000000+15487552+46000000</f>
        <v>337292660</v>
      </c>
      <c r="R36" s="23">
        <v>43102</v>
      </c>
      <c r="S36" s="23">
        <v>43465</v>
      </c>
      <c r="T36" s="21">
        <v>43195</v>
      </c>
      <c r="U36" s="15">
        <v>0.04</v>
      </c>
      <c r="V36" s="132" t="s">
        <v>778</v>
      </c>
      <c r="W36" s="132"/>
      <c r="X36" s="132"/>
      <c r="Y36" s="66"/>
      <c r="Z36" s="66"/>
      <c r="AA36" s="139"/>
      <c r="AB36" s="139"/>
      <c r="AC36" s="139"/>
      <c r="AD36" s="66"/>
      <c r="AE36" s="96"/>
      <c r="AF36" s="139"/>
      <c r="AG36" s="139"/>
      <c r="AH36" s="139"/>
      <c r="AI36" s="92">
        <v>43510</v>
      </c>
      <c r="AJ36" s="105"/>
      <c r="AK36" s="66"/>
    </row>
    <row r="37" spans="1:37" s="53" customFormat="1" ht="75.75" customHeight="1" hidden="1">
      <c r="A37" s="127"/>
      <c r="B37" s="127"/>
      <c r="C37" s="127"/>
      <c r="D37" s="127"/>
      <c r="E37" s="127"/>
      <c r="F37" s="127"/>
      <c r="G37" s="127"/>
      <c r="H37" s="127"/>
      <c r="I37" s="127"/>
      <c r="J37" s="127"/>
      <c r="K37" s="125" t="s">
        <v>587</v>
      </c>
      <c r="L37" s="125"/>
      <c r="M37" s="125"/>
      <c r="N37" s="67" t="s">
        <v>588</v>
      </c>
      <c r="O37" s="24" t="s">
        <v>589</v>
      </c>
      <c r="P37" s="25" t="s">
        <v>625</v>
      </c>
      <c r="Q37" s="144"/>
      <c r="R37" s="23">
        <v>43102</v>
      </c>
      <c r="S37" s="23">
        <v>43465</v>
      </c>
      <c r="T37" s="21">
        <v>43195</v>
      </c>
      <c r="U37" s="15">
        <v>0.04</v>
      </c>
      <c r="V37" s="132" t="s">
        <v>779</v>
      </c>
      <c r="W37" s="132"/>
      <c r="X37" s="132"/>
      <c r="Y37" s="66"/>
      <c r="Z37" s="66"/>
      <c r="AA37" s="139"/>
      <c r="AB37" s="139"/>
      <c r="AC37" s="139"/>
      <c r="AD37" s="66"/>
      <c r="AE37" s="96"/>
      <c r="AF37" s="139"/>
      <c r="AG37" s="139"/>
      <c r="AH37" s="139"/>
      <c r="AI37" s="92">
        <v>43511</v>
      </c>
      <c r="AJ37" s="105"/>
      <c r="AK37" s="66"/>
    </row>
    <row r="38" spans="1:37" s="53" customFormat="1" ht="75.75" customHeight="1" hidden="1">
      <c r="A38" s="127"/>
      <c r="B38" s="127"/>
      <c r="C38" s="127"/>
      <c r="D38" s="127"/>
      <c r="E38" s="127"/>
      <c r="F38" s="127"/>
      <c r="G38" s="127"/>
      <c r="H38" s="127"/>
      <c r="I38" s="127"/>
      <c r="J38" s="127"/>
      <c r="K38" s="125" t="s">
        <v>626</v>
      </c>
      <c r="L38" s="125"/>
      <c r="M38" s="125"/>
      <c r="N38" s="67" t="s">
        <v>432</v>
      </c>
      <c r="O38" s="67" t="s">
        <v>627</v>
      </c>
      <c r="P38" s="62" t="s">
        <v>628</v>
      </c>
      <c r="Q38" s="144"/>
      <c r="R38" s="23">
        <v>43102</v>
      </c>
      <c r="S38" s="23">
        <v>43465</v>
      </c>
      <c r="T38" s="21">
        <v>43195</v>
      </c>
      <c r="U38" s="15">
        <v>0.04</v>
      </c>
      <c r="V38" s="132" t="s">
        <v>780</v>
      </c>
      <c r="W38" s="132"/>
      <c r="X38" s="132"/>
      <c r="Y38" s="66"/>
      <c r="Z38" s="66"/>
      <c r="AA38" s="139"/>
      <c r="AB38" s="139"/>
      <c r="AC38" s="139"/>
      <c r="AD38" s="66"/>
      <c r="AE38" s="96"/>
      <c r="AF38" s="139"/>
      <c r="AG38" s="139"/>
      <c r="AH38" s="139"/>
      <c r="AI38" s="92">
        <v>43512</v>
      </c>
      <c r="AJ38" s="105"/>
      <c r="AK38" s="66"/>
    </row>
    <row r="39" spans="1:37" s="53" customFormat="1" ht="75.75" customHeight="1" hidden="1">
      <c r="A39" s="127"/>
      <c r="B39" s="127"/>
      <c r="C39" s="127"/>
      <c r="D39" s="127"/>
      <c r="E39" s="127"/>
      <c r="F39" s="127"/>
      <c r="G39" s="127"/>
      <c r="H39" s="127"/>
      <c r="I39" s="127"/>
      <c r="J39" s="127"/>
      <c r="K39" s="125" t="s">
        <v>590</v>
      </c>
      <c r="L39" s="125"/>
      <c r="M39" s="125"/>
      <c r="N39" s="24" t="s">
        <v>591</v>
      </c>
      <c r="O39" s="24" t="s">
        <v>629</v>
      </c>
      <c r="P39" s="62" t="s">
        <v>630</v>
      </c>
      <c r="Q39" s="144"/>
      <c r="R39" s="23">
        <v>43102</v>
      </c>
      <c r="S39" s="23">
        <v>43465</v>
      </c>
      <c r="T39" s="21">
        <v>43195</v>
      </c>
      <c r="U39" s="15">
        <v>0.15</v>
      </c>
      <c r="V39" s="132" t="s">
        <v>753</v>
      </c>
      <c r="W39" s="132"/>
      <c r="X39" s="132"/>
      <c r="Y39" s="66"/>
      <c r="Z39" s="66"/>
      <c r="AA39" s="139"/>
      <c r="AB39" s="139"/>
      <c r="AC39" s="139"/>
      <c r="AD39" s="66"/>
      <c r="AE39" s="96"/>
      <c r="AF39" s="139"/>
      <c r="AG39" s="139"/>
      <c r="AH39" s="139"/>
      <c r="AI39" s="92">
        <v>43513</v>
      </c>
      <c r="AJ39" s="105"/>
      <c r="AK39" s="66"/>
    </row>
    <row r="40" spans="1:37" ht="96" customHeight="1" hidden="1">
      <c r="A40" s="127" t="s">
        <v>29</v>
      </c>
      <c r="B40" s="127" t="s">
        <v>48</v>
      </c>
      <c r="C40" s="127" t="s">
        <v>63</v>
      </c>
      <c r="D40" s="127"/>
      <c r="E40" s="127" t="s">
        <v>73</v>
      </c>
      <c r="F40" s="127"/>
      <c r="G40" s="127" t="s">
        <v>76</v>
      </c>
      <c r="H40" s="127"/>
      <c r="I40" s="127" t="s">
        <v>74</v>
      </c>
      <c r="J40" s="127"/>
      <c r="K40" s="127" t="s">
        <v>631</v>
      </c>
      <c r="L40" s="127"/>
      <c r="M40" s="127"/>
      <c r="N40" s="62" t="s">
        <v>632</v>
      </c>
      <c r="O40" s="62" t="s">
        <v>317</v>
      </c>
      <c r="P40" s="26" t="s">
        <v>249</v>
      </c>
      <c r="Q40" s="128" t="s">
        <v>256</v>
      </c>
      <c r="R40" s="27">
        <v>43102</v>
      </c>
      <c r="S40" s="27">
        <v>43465</v>
      </c>
      <c r="T40" s="27">
        <v>43196</v>
      </c>
      <c r="U40" s="77" t="s">
        <v>726</v>
      </c>
      <c r="V40" s="134" t="s">
        <v>781</v>
      </c>
      <c r="W40" s="134"/>
      <c r="X40" s="134"/>
      <c r="Y40" s="63"/>
      <c r="Z40" s="63"/>
      <c r="AA40" s="129"/>
      <c r="AB40" s="129"/>
      <c r="AC40" s="129"/>
      <c r="AD40" s="63"/>
      <c r="AE40" s="54"/>
      <c r="AF40" s="129"/>
      <c r="AG40" s="129"/>
      <c r="AH40" s="129"/>
      <c r="AI40" s="92">
        <v>43514</v>
      </c>
      <c r="AJ40" s="54"/>
      <c r="AK40" s="63"/>
    </row>
    <row r="41" spans="1:37" ht="96" customHeight="1" hidden="1">
      <c r="A41" s="127"/>
      <c r="B41" s="127"/>
      <c r="C41" s="127"/>
      <c r="D41" s="127"/>
      <c r="E41" s="127"/>
      <c r="F41" s="127"/>
      <c r="G41" s="127"/>
      <c r="H41" s="127"/>
      <c r="I41" s="127"/>
      <c r="J41" s="127"/>
      <c r="K41" s="127" t="s">
        <v>318</v>
      </c>
      <c r="L41" s="127"/>
      <c r="M41" s="127"/>
      <c r="N41" s="62" t="s">
        <v>319</v>
      </c>
      <c r="O41" s="62" t="s">
        <v>255</v>
      </c>
      <c r="P41" s="26" t="s">
        <v>249</v>
      </c>
      <c r="Q41" s="128"/>
      <c r="R41" s="27">
        <v>43102</v>
      </c>
      <c r="S41" s="27">
        <v>43465</v>
      </c>
      <c r="T41" s="27">
        <v>43196</v>
      </c>
      <c r="U41" s="78" t="s">
        <v>727</v>
      </c>
      <c r="V41" s="134" t="s">
        <v>782</v>
      </c>
      <c r="W41" s="135"/>
      <c r="X41" s="135"/>
      <c r="Y41" s="63"/>
      <c r="Z41" s="63"/>
      <c r="AA41" s="129"/>
      <c r="AB41" s="129"/>
      <c r="AC41" s="129"/>
      <c r="AD41" s="63"/>
      <c r="AE41" s="54"/>
      <c r="AF41" s="129"/>
      <c r="AG41" s="129"/>
      <c r="AH41" s="129"/>
      <c r="AI41" s="92">
        <v>43515</v>
      </c>
      <c r="AJ41" s="54"/>
      <c r="AK41" s="63"/>
    </row>
    <row r="42" spans="1:37" ht="133.5" customHeight="1" hidden="1">
      <c r="A42" s="127" t="s">
        <v>29</v>
      </c>
      <c r="B42" s="127" t="s">
        <v>48</v>
      </c>
      <c r="C42" s="127" t="s">
        <v>63</v>
      </c>
      <c r="D42" s="127"/>
      <c r="E42" s="127" t="s">
        <v>73</v>
      </c>
      <c r="F42" s="127"/>
      <c r="G42" s="127" t="s">
        <v>77</v>
      </c>
      <c r="H42" s="127"/>
      <c r="I42" s="127" t="s">
        <v>78</v>
      </c>
      <c r="J42" s="127"/>
      <c r="K42" s="127" t="s">
        <v>297</v>
      </c>
      <c r="L42" s="127"/>
      <c r="M42" s="127"/>
      <c r="N42" s="62" t="s">
        <v>320</v>
      </c>
      <c r="O42" s="62" t="s">
        <v>250</v>
      </c>
      <c r="P42" s="64" t="s">
        <v>262</v>
      </c>
      <c r="Q42" s="64" t="s">
        <v>604</v>
      </c>
      <c r="R42" s="27">
        <v>43102</v>
      </c>
      <c r="S42" s="27">
        <v>43146</v>
      </c>
      <c r="T42" s="27">
        <v>43196</v>
      </c>
      <c r="U42" s="28">
        <v>0.00139</v>
      </c>
      <c r="V42" s="134" t="s">
        <v>728</v>
      </c>
      <c r="W42" s="134"/>
      <c r="X42" s="134"/>
      <c r="Y42" s="63"/>
      <c r="Z42" s="63"/>
      <c r="AA42" s="129"/>
      <c r="AB42" s="129"/>
      <c r="AC42" s="129"/>
      <c r="AD42" s="63"/>
      <c r="AE42" s="54"/>
      <c r="AF42" s="129"/>
      <c r="AG42" s="129"/>
      <c r="AH42" s="129"/>
      <c r="AI42" s="92">
        <v>43516</v>
      </c>
      <c r="AJ42" s="54"/>
      <c r="AK42" s="63"/>
    </row>
    <row r="43" spans="1:37" ht="179.25" customHeight="1" hidden="1">
      <c r="A43" s="127"/>
      <c r="B43" s="127"/>
      <c r="C43" s="127"/>
      <c r="D43" s="127"/>
      <c r="E43" s="127"/>
      <c r="F43" s="127"/>
      <c r="G43" s="127" t="s">
        <v>301</v>
      </c>
      <c r="H43" s="127"/>
      <c r="I43" s="127" t="s">
        <v>302</v>
      </c>
      <c r="J43" s="127"/>
      <c r="K43" s="127" t="s">
        <v>298</v>
      </c>
      <c r="L43" s="127"/>
      <c r="M43" s="127"/>
      <c r="N43" s="62" t="s">
        <v>320</v>
      </c>
      <c r="O43" s="62" t="s">
        <v>250</v>
      </c>
      <c r="P43" s="64" t="s">
        <v>262</v>
      </c>
      <c r="Q43" s="64" t="s">
        <v>605</v>
      </c>
      <c r="R43" s="27">
        <v>43102</v>
      </c>
      <c r="S43" s="27">
        <v>43133</v>
      </c>
      <c r="T43" s="27">
        <v>43196</v>
      </c>
      <c r="U43" s="28"/>
      <c r="V43" s="134" t="s">
        <v>729</v>
      </c>
      <c r="W43" s="134"/>
      <c r="X43" s="134"/>
      <c r="Y43" s="63"/>
      <c r="Z43" s="63"/>
      <c r="AA43" s="129"/>
      <c r="AB43" s="129"/>
      <c r="AC43" s="129"/>
      <c r="AD43" s="63"/>
      <c r="AE43" s="54"/>
      <c r="AF43" s="129"/>
      <c r="AG43" s="129"/>
      <c r="AH43" s="129"/>
      <c r="AI43" s="92">
        <v>43517</v>
      </c>
      <c r="AJ43" s="54"/>
      <c r="AK43" s="63"/>
    </row>
    <row r="44" spans="1:37" ht="242.25" customHeight="1" hidden="1">
      <c r="A44" s="127"/>
      <c r="B44" s="127"/>
      <c r="C44" s="127"/>
      <c r="D44" s="127"/>
      <c r="E44" s="127"/>
      <c r="F44" s="127"/>
      <c r="G44" s="127"/>
      <c r="H44" s="127"/>
      <c r="I44" s="127"/>
      <c r="J44" s="127"/>
      <c r="K44" s="127" t="s">
        <v>321</v>
      </c>
      <c r="L44" s="127"/>
      <c r="M44" s="127"/>
      <c r="N44" s="62" t="s">
        <v>320</v>
      </c>
      <c r="O44" s="62" t="s">
        <v>250</v>
      </c>
      <c r="P44" s="64" t="s">
        <v>262</v>
      </c>
      <c r="Q44" s="64" t="s">
        <v>633</v>
      </c>
      <c r="R44" s="27">
        <v>43102</v>
      </c>
      <c r="S44" s="27">
        <v>43146</v>
      </c>
      <c r="T44" s="27">
        <v>43196</v>
      </c>
      <c r="U44" s="6">
        <v>8E-05</v>
      </c>
      <c r="V44" s="134" t="s">
        <v>783</v>
      </c>
      <c r="W44" s="134"/>
      <c r="X44" s="134"/>
      <c r="Y44" s="63"/>
      <c r="Z44" s="63"/>
      <c r="AA44" s="129"/>
      <c r="AB44" s="129"/>
      <c r="AC44" s="129"/>
      <c r="AD44" s="63"/>
      <c r="AE44" s="54"/>
      <c r="AF44" s="129"/>
      <c r="AG44" s="129"/>
      <c r="AH44" s="129"/>
      <c r="AI44" s="92">
        <v>43518</v>
      </c>
      <c r="AJ44" s="54"/>
      <c r="AK44" s="63"/>
    </row>
    <row r="45" spans="1:37" ht="242.25" customHeight="1" hidden="1">
      <c r="A45" s="127"/>
      <c r="B45" s="127"/>
      <c r="C45" s="127"/>
      <c r="D45" s="127"/>
      <c r="E45" s="127"/>
      <c r="F45" s="127"/>
      <c r="G45" s="127"/>
      <c r="H45" s="127"/>
      <c r="I45" s="127"/>
      <c r="J45" s="127"/>
      <c r="K45" s="127" t="s">
        <v>322</v>
      </c>
      <c r="L45" s="127"/>
      <c r="M45" s="127"/>
      <c r="N45" s="62" t="s">
        <v>320</v>
      </c>
      <c r="O45" s="62" t="s">
        <v>250</v>
      </c>
      <c r="P45" s="64" t="s">
        <v>262</v>
      </c>
      <c r="Q45" s="64" t="s">
        <v>258</v>
      </c>
      <c r="R45" s="27">
        <v>43102</v>
      </c>
      <c r="S45" s="27">
        <v>43464</v>
      </c>
      <c r="T45" s="27">
        <v>43196</v>
      </c>
      <c r="U45" s="7">
        <v>0.0048</v>
      </c>
      <c r="V45" s="134" t="s">
        <v>730</v>
      </c>
      <c r="W45" s="134"/>
      <c r="X45" s="134"/>
      <c r="Y45" s="63"/>
      <c r="Z45" s="63"/>
      <c r="AA45" s="129"/>
      <c r="AB45" s="129"/>
      <c r="AC45" s="129"/>
      <c r="AD45" s="63"/>
      <c r="AE45" s="54"/>
      <c r="AF45" s="129"/>
      <c r="AG45" s="129"/>
      <c r="AH45" s="129"/>
      <c r="AI45" s="92">
        <v>43519</v>
      </c>
      <c r="AJ45" s="54"/>
      <c r="AK45" s="63"/>
    </row>
    <row r="46" spans="1:37" ht="57" customHeight="1" hidden="1">
      <c r="A46" s="127"/>
      <c r="B46" s="127"/>
      <c r="C46" s="127"/>
      <c r="D46" s="127"/>
      <c r="E46" s="127"/>
      <c r="F46" s="127"/>
      <c r="G46" s="127"/>
      <c r="H46" s="127"/>
      <c r="I46" s="127"/>
      <c r="J46" s="127"/>
      <c r="K46" s="127" t="s">
        <v>323</v>
      </c>
      <c r="L46" s="127"/>
      <c r="M46" s="127"/>
      <c r="N46" s="62" t="s">
        <v>320</v>
      </c>
      <c r="O46" s="62" t="s">
        <v>250</v>
      </c>
      <c r="P46" s="64" t="s">
        <v>262</v>
      </c>
      <c r="Q46" s="64" t="s">
        <v>324</v>
      </c>
      <c r="R46" s="27">
        <v>43102</v>
      </c>
      <c r="S46" s="27">
        <v>43465</v>
      </c>
      <c r="T46" s="27">
        <v>43196</v>
      </c>
      <c r="U46" s="7">
        <v>0</v>
      </c>
      <c r="V46" s="134" t="s">
        <v>731</v>
      </c>
      <c r="W46" s="134"/>
      <c r="X46" s="134"/>
      <c r="Y46" s="63"/>
      <c r="Z46" s="63"/>
      <c r="AA46" s="129"/>
      <c r="AB46" s="129"/>
      <c r="AC46" s="129"/>
      <c r="AD46" s="63"/>
      <c r="AE46" s="54"/>
      <c r="AF46" s="129"/>
      <c r="AG46" s="129"/>
      <c r="AH46" s="129"/>
      <c r="AI46" s="92">
        <v>43520</v>
      </c>
      <c r="AJ46" s="54"/>
      <c r="AK46" s="63"/>
    </row>
    <row r="47" spans="1:37" ht="265.5" customHeight="1" hidden="1">
      <c r="A47" s="127"/>
      <c r="B47" s="127"/>
      <c r="C47" s="127"/>
      <c r="D47" s="127"/>
      <c r="E47" s="127"/>
      <c r="F47" s="127"/>
      <c r="G47" s="127"/>
      <c r="H47" s="127"/>
      <c r="I47" s="127"/>
      <c r="J47" s="127"/>
      <c r="K47" s="127" t="s">
        <v>325</v>
      </c>
      <c r="L47" s="127"/>
      <c r="M47" s="127"/>
      <c r="N47" s="62" t="s">
        <v>320</v>
      </c>
      <c r="O47" s="62" t="s">
        <v>250</v>
      </c>
      <c r="P47" s="64" t="s">
        <v>262</v>
      </c>
      <c r="Q47" s="64" t="s">
        <v>261</v>
      </c>
      <c r="R47" s="44">
        <v>43102</v>
      </c>
      <c r="S47" s="44">
        <v>43373</v>
      </c>
      <c r="T47" s="44">
        <v>43196</v>
      </c>
      <c r="U47" s="45">
        <v>0.0048</v>
      </c>
      <c r="V47" s="134" t="s">
        <v>732</v>
      </c>
      <c r="W47" s="134"/>
      <c r="X47" s="134"/>
      <c r="Y47" s="63"/>
      <c r="Z47" s="63"/>
      <c r="AA47" s="129"/>
      <c r="AB47" s="129"/>
      <c r="AC47" s="129"/>
      <c r="AD47" s="63"/>
      <c r="AE47" s="54"/>
      <c r="AF47" s="129"/>
      <c r="AG47" s="129"/>
      <c r="AH47" s="129"/>
      <c r="AI47" s="92">
        <v>43521</v>
      </c>
      <c r="AJ47" s="54"/>
      <c r="AK47" s="63"/>
    </row>
    <row r="48" spans="1:37" ht="116.25" customHeight="1" hidden="1">
      <c r="A48" s="127"/>
      <c r="B48" s="127"/>
      <c r="C48" s="127"/>
      <c r="D48" s="127"/>
      <c r="E48" s="127"/>
      <c r="F48" s="127"/>
      <c r="G48" s="127"/>
      <c r="H48" s="127"/>
      <c r="I48" s="127"/>
      <c r="J48" s="127"/>
      <c r="K48" s="127" t="s">
        <v>299</v>
      </c>
      <c r="L48" s="127"/>
      <c r="M48" s="127"/>
      <c r="N48" s="62" t="s">
        <v>320</v>
      </c>
      <c r="O48" s="62" t="s">
        <v>250</v>
      </c>
      <c r="P48" s="64" t="s">
        <v>262</v>
      </c>
      <c r="Q48" s="64" t="s">
        <v>257</v>
      </c>
      <c r="R48" s="27">
        <v>43102</v>
      </c>
      <c r="S48" s="27">
        <v>43250</v>
      </c>
      <c r="T48" s="27">
        <v>43196</v>
      </c>
      <c r="U48" s="7">
        <v>0.009</v>
      </c>
      <c r="V48" s="134" t="s">
        <v>765</v>
      </c>
      <c r="W48" s="134"/>
      <c r="X48" s="134"/>
      <c r="Y48" s="63"/>
      <c r="Z48" s="63"/>
      <c r="AA48" s="129"/>
      <c r="AB48" s="129"/>
      <c r="AC48" s="129"/>
      <c r="AD48" s="63"/>
      <c r="AE48" s="54"/>
      <c r="AF48" s="129"/>
      <c r="AG48" s="129"/>
      <c r="AH48" s="129"/>
      <c r="AI48" s="92">
        <v>43522</v>
      </c>
      <c r="AJ48" s="54"/>
      <c r="AK48" s="63"/>
    </row>
    <row r="49" spans="1:37" ht="66.75" customHeight="1" hidden="1">
      <c r="A49" s="127"/>
      <c r="B49" s="127"/>
      <c r="C49" s="127"/>
      <c r="D49" s="127"/>
      <c r="E49" s="127"/>
      <c r="F49" s="127"/>
      <c r="G49" s="127"/>
      <c r="H49" s="127"/>
      <c r="I49" s="127"/>
      <c r="J49" s="127"/>
      <c r="K49" s="127" t="s">
        <v>300</v>
      </c>
      <c r="L49" s="127"/>
      <c r="M49" s="127"/>
      <c r="N49" s="62" t="s">
        <v>320</v>
      </c>
      <c r="O49" s="62" t="s">
        <v>250</v>
      </c>
      <c r="P49" s="64" t="s">
        <v>262</v>
      </c>
      <c r="Q49" s="64" t="s">
        <v>259</v>
      </c>
      <c r="R49" s="27">
        <v>43102</v>
      </c>
      <c r="S49" s="27">
        <v>43130</v>
      </c>
      <c r="T49" s="27">
        <v>43196</v>
      </c>
      <c r="U49" s="8">
        <v>1</v>
      </c>
      <c r="V49" s="134" t="s">
        <v>733</v>
      </c>
      <c r="W49" s="134"/>
      <c r="X49" s="134"/>
      <c r="Y49" s="63"/>
      <c r="Z49" s="63"/>
      <c r="AA49" s="129"/>
      <c r="AB49" s="129"/>
      <c r="AC49" s="129"/>
      <c r="AD49" s="63"/>
      <c r="AE49" s="54"/>
      <c r="AF49" s="129"/>
      <c r="AG49" s="129"/>
      <c r="AH49" s="129"/>
      <c r="AI49" s="92">
        <v>43523</v>
      </c>
      <c r="AJ49" s="54"/>
      <c r="AK49" s="63"/>
    </row>
    <row r="50" spans="1:37" ht="72" customHeight="1" hidden="1">
      <c r="A50" s="127"/>
      <c r="B50" s="127"/>
      <c r="C50" s="127"/>
      <c r="D50" s="127"/>
      <c r="E50" s="127"/>
      <c r="F50" s="127"/>
      <c r="G50" s="127"/>
      <c r="H50" s="127"/>
      <c r="I50" s="127"/>
      <c r="J50" s="127"/>
      <c r="K50" s="127" t="s">
        <v>326</v>
      </c>
      <c r="L50" s="127"/>
      <c r="M50" s="127"/>
      <c r="N50" s="62" t="s">
        <v>320</v>
      </c>
      <c r="O50" s="62" t="s">
        <v>250</v>
      </c>
      <c r="P50" s="64" t="s">
        <v>262</v>
      </c>
      <c r="Q50" s="64" t="s">
        <v>327</v>
      </c>
      <c r="R50" s="27">
        <v>43102</v>
      </c>
      <c r="S50" s="27">
        <v>43130</v>
      </c>
      <c r="T50" s="27">
        <v>43196</v>
      </c>
      <c r="U50" s="7">
        <v>0</v>
      </c>
      <c r="V50" s="136" t="s">
        <v>731</v>
      </c>
      <c r="W50" s="136"/>
      <c r="X50" s="136"/>
      <c r="Y50" s="63"/>
      <c r="Z50" s="63"/>
      <c r="AA50" s="129"/>
      <c r="AB50" s="129"/>
      <c r="AC50" s="129"/>
      <c r="AD50" s="63"/>
      <c r="AE50" s="54"/>
      <c r="AF50" s="129"/>
      <c r="AG50" s="129"/>
      <c r="AH50" s="129"/>
      <c r="AI50" s="92">
        <v>43524</v>
      </c>
      <c r="AJ50" s="54"/>
      <c r="AK50" s="63"/>
    </row>
    <row r="51" spans="1:37" ht="57" customHeight="1" hidden="1">
      <c r="A51" s="127"/>
      <c r="B51" s="127"/>
      <c r="C51" s="127"/>
      <c r="D51" s="127"/>
      <c r="E51" s="127"/>
      <c r="F51" s="127"/>
      <c r="G51" s="127"/>
      <c r="H51" s="127"/>
      <c r="I51" s="127"/>
      <c r="J51" s="127"/>
      <c r="K51" s="127" t="s">
        <v>328</v>
      </c>
      <c r="L51" s="127"/>
      <c r="M51" s="127"/>
      <c r="N51" s="62" t="s">
        <v>251</v>
      </c>
      <c r="O51" s="62" t="s">
        <v>250</v>
      </c>
      <c r="P51" s="64" t="s">
        <v>262</v>
      </c>
      <c r="Q51" s="64" t="s">
        <v>260</v>
      </c>
      <c r="R51" s="27">
        <v>43102</v>
      </c>
      <c r="S51" s="27">
        <v>43342</v>
      </c>
      <c r="T51" s="27">
        <v>43196</v>
      </c>
      <c r="U51" s="7">
        <v>0.005</v>
      </c>
      <c r="V51" s="134" t="s">
        <v>784</v>
      </c>
      <c r="W51" s="134"/>
      <c r="X51" s="134"/>
      <c r="Y51" s="63"/>
      <c r="Z51" s="63"/>
      <c r="AA51" s="129"/>
      <c r="AB51" s="129"/>
      <c r="AC51" s="129"/>
      <c r="AD51" s="63"/>
      <c r="AE51" s="54"/>
      <c r="AF51" s="129"/>
      <c r="AG51" s="129"/>
      <c r="AH51" s="129"/>
      <c r="AI51" s="92">
        <v>43525</v>
      </c>
      <c r="AJ51" s="54"/>
      <c r="AK51" s="63"/>
    </row>
    <row r="52" spans="1:37" ht="57" customHeight="1" hidden="1">
      <c r="A52" s="127"/>
      <c r="B52" s="127"/>
      <c r="C52" s="127"/>
      <c r="D52" s="127"/>
      <c r="E52" s="127"/>
      <c r="F52" s="127"/>
      <c r="G52" s="127"/>
      <c r="H52" s="127"/>
      <c r="I52" s="127"/>
      <c r="J52" s="127"/>
      <c r="K52" s="127" t="s">
        <v>329</v>
      </c>
      <c r="L52" s="127"/>
      <c r="M52" s="127"/>
      <c r="N52" s="62" t="s">
        <v>252</v>
      </c>
      <c r="O52" s="62" t="s">
        <v>253</v>
      </c>
      <c r="P52" s="64" t="s">
        <v>254</v>
      </c>
      <c r="Q52" s="64" t="s">
        <v>257</v>
      </c>
      <c r="R52" s="27">
        <v>43314</v>
      </c>
      <c r="S52" s="27">
        <v>43465</v>
      </c>
      <c r="T52" s="54"/>
      <c r="U52" s="7">
        <v>0</v>
      </c>
      <c r="V52" s="134" t="s">
        <v>731</v>
      </c>
      <c r="W52" s="134"/>
      <c r="X52" s="134"/>
      <c r="Y52" s="63"/>
      <c r="Z52" s="63"/>
      <c r="AA52" s="129"/>
      <c r="AB52" s="129"/>
      <c r="AC52" s="129"/>
      <c r="AD52" s="63"/>
      <c r="AE52" s="54"/>
      <c r="AF52" s="129"/>
      <c r="AG52" s="129"/>
      <c r="AH52" s="129"/>
      <c r="AI52" s="92">
        <v>43526</v>
      </c>
      <c r="AJ52" s="54"/>
      <c r="AK52" s="63"/>
    </row>
    <row r="53" spans="1:37" ht="105" customHeight="1" hidden="1">
      <c r="A53" s="127" t="s">
        <v>30</v>
      </c>
      <c r="B53" s="127" t="s">
        <v>49</v>
      </c>
      <c r="C53" s="127" t="s">
        <v>64</v>
      </c>
      <c r="D53" s="127"/>
      <c r="E53" s="127" t="s">
        <v>73</v>
      </c>
      <c r="F53" s="127"/>
      <c r="G53" s="127" t="s">
        <v>79</v>
      </c>
      <c r="H53" s="127"/>
      <c r="I53" s="125" t="s">
        <v>81</v>
      </c>
      <c r="J53" s="125"/>
      <c r="K53" s="127" t="s">
        <v>268</v>
      </c>
      <c r="L53" s="127"/>
      <c r="M53" s="127"/>
      <c r="N53" s="62" t="s">
        <v>269</v>
      </c>
      <c r="O53" s="62" t="s">
        <v>330</v>
      </c>
      <c r="P53" s="64" t="s">
        <v>414</v>
      </c>
      <c r="Q53" s="64" t="s">
        <v>264</v>
      </c>
      <c r="R53" s="27">
        <v>43101</v>
      </c>
      <c r="S53" s="27">
        <v>43465</v>
      </c>
      <c r="T53" s="21">
        <v>43196</v>
      </c>
      <c r="U53" s="15">
        <v>1</v>
      </c>
      <c r="V53" s="119" t="s">
        <v>785</v>
      </c>
      <c r="W53" s="119"/>
      <c r="X53" s="119"/>
      <c r="Y53" s="63"/>
      <c r="Z53" s="63"/>
      <c r="AA53" s="129"/>
      <c r="AB53" s="129"/>
      <c r="AC53" s="129"/>
      <c r="AD53" s="63"/>
      <c r="AE53" s="54"/>
      <c r="AF53" s="129"/>
      <c r="AG53" s="129"/>
      <c r="AH53" s="129"/>
      <c r="AI53" s="92">
        <v>43527</v>
      </c>
      <c r="AJ53" s="54"/>
      <c r="AK53" s="63"/>
    </row>
    <row r="54" spans="1:37" ht="63" customHeight="1" hidden="1">
      <c r="A54" s="127"/>
      <c r="B54" s="127"/>
      <c r="C54" s="127"/>
      <c r="D54" s="127"/>
      <c r="E54" s="127" t="s">
        <v>82</v>
      </c>
      <c r="F54" s="127"/>
      <c r="G54" s="127" t="s">
        <v>83</v>
      </c>
      <c r="H54" s="127"/>
      <c r="I54" s="127" t="s">
        <v>88</v>
      </c>
      <c r="J54" s="127"/>
      <c r="K54" s="125" t="s">
        <v>335</v>
      </c>
      <c r="L54" s="125"/>
      <c r="M54" s="125"/>
      <c r="N54" s="67" t="s">
        <v>332</v>
      </c>
      <c r="O54" s="67" t="s">
        <v>333</v>
      </c>
      <c r="P54" s="64" t="s">
        <v>417</v>
      </c>
      <c r="Q54" s="64" t="s">
        <v>264</v>
      </c>
      <c r="R54" s="27">
        <v>43101</v>
      </c>
      <c r="S54" s="27">
        <v>43465</v>
      </c>
      <c r="T54" s="21">
        <v>43196</v>
      </c>
      <c r="U54" s="15">
        <v>0.05</v>
      </c>
      <c r="V54" s="119" t="s">
        <v>786</v>
      </c>
      <c r="W54" s="119"/>
      <c r="X54" s="119"/>
      <c r="Y54" s="63"/>
      <c r="Z54" s="63"/>
      <c r="AA54" s="129"/>
      <c r="AB54" s="129"/>
      <c r="AC54" s="129"/>
      <c r="AD54" s="63"/>
      <c r="AE54" s="54"/>
      <c r="AF54" s="129"/>
      <c r="AG54" s="129"/>
      <c r="AH54" s="129"/>
      <c r="AI54" s="92">
        <v>43528</v>
      </c>
      <c r="AJ54" s="54"/>
      <c r="AK54" s="63"/>
    </row>
    <row r="55" spans="1:37" ht="63" customHeight="1" hidden="1">
      <c r="A55" s="127"/>
      <c r="B55" s="127"/>
      <c r="C55" s="127"/>
      <c r="D55" s="127"/>
      <c r="E55" s="127"/>
      <c r="F55" s="127"/>
      <c r="G55" s="127"/>
      <c r="H55" s="127"/>
      <c r="I55" s="127"/>
      <c r="J55" s="127"/>
      <c r="K55" s="125" t="s">
        <v>634</v>
      </c>
      <c r="L55" s="125"/>
      <c r="M55" s="125"/>
      <c r="N55" s="67" t="s">
        <v>334</v>
      </c>
      <c r="O55" s="67" t="s">
        <v>635</v>
      </c>
      <c r="P55" s="64" t="s">
        <v>417</v>
      </c>
      <c r="Q55" s="64" t="s">
        <v>264</v>
      </c>
      <c r="R55" s="27">
        <v>43101</v>
      </c>
      <c r="S55" s="27">
        <v>43465</v>
      </c>
      <c r="T55" s="21">
        <v>43196</v>
      </c>
      <c r="U55" s="15">
        <v>0</v>
      </c>
      <c r="V55" s="119" t="s">
        <v>716</v>
      </c>
      <c r="W55" s="119"/>
      <c r="X55" s="119"/>
      <c r="Y55" s="63"/>
      <c r="Z55" s="63"/>
      <c r="AA55" s="129"/>
      <c r="AB55" s="129"/>
      <c r="AC55" s="129"/>
      <c r="AD55" s="63"/>
      <c r="AE55" s="54"/>
      <c r="AF55" s="129"/>
      <c r="AG55" s="129"/>
      <c r="AH55" s="129"/>
      <c r="AI55" s="92">
        <v>43529</v>
      </c>
      <c r="AJ55" s="54"/>
      <c r="AK55" s="63"/>
    </row>
    <row r="56" spans="1:37" ht="63" customHeight="1" hidden="1">
      <c r="A56" s="127"/>
      <c r="B56" s="127"/>
      <c r="C56" s="127"/>
      <c r="D56" s="127"/>
      <c r="E56" s="127"/>
      <c r="F56" s="127"/>
      <c r="G56" s="127"/>
      <c r="H56" s="127"/>
      <c r="I56" s="127"/>
      <c r="J56" s="127"/>
      <c r="K56" s="127" t="s">
        <v>273</v>
      </c>
      <c r="L56" s="127"/>
      <c r="M56" s="127"/>
      <c r="N56" s="67" t="s">
        <v>336</v>
      </c>
      <c r="O56" s="62" t="s">
        <v>291</v>
      </c>
      <c r="P56" s="64" t="s">
        <v>415</v>
      </c>
      <c r="Q56" s="64" t="s">
        <v>264</v>
      </c>
      <c r="R56" s="27">
        <v>43101</v>
      </c>
      <c r="S56" s="27">
        <v>43465</v>
      </c>
      <c r="T56" s="21">
        <v>43196</v>
      </c>
      <c r="U56" s="15">
        <v>1</v>
      </c>
      <c r="V56" s="119" t="s">
        <v>717</v>
      </c>
      <c r="W56" s="119"/>
      <c r="X56" s="119"/>
      <c r="Y56" s="63"/>
      <c r="Z56" s="63"/>
      <c r="AA56" s="129"/>
      <c r="AB56" s="129"/>
      <c r="AC56" s="129"/>
      <c r="AD56" s="63"/>
      <c r="AE56" s="54"/>
      <c r="AF56" s="129"/>
      <c r="AG56" s="129"/>
      <c r="AH56" s="129"/>
      <c r="AI56" s="92">
        <v>43530</v>
      </c>
      <c r="AJ56" s="54"/>
      <c r="AK56" s="63"/>
    </row>
    <row r="57" spans="1:37" ht="63" customHeight="1" hidden="1">
      <c r="A57" s="127"/>
      <c r="B57" s="127"/>
      <c r="C57" s="127"/>
      <c r="D57" s="127"/>
      <c r="E57" s="127"/>
      <c r="F57" s="127"/>
      <c r="G57" s="127"/>
      <c r="H57" s="127"/>
      <c r="I57" s="127"/>
      <c r="J57" s="127"/>
      <c r="K57" s="127" t="s">
        <v>274</v>
      </c>
      <c r="L57" s="127"/>
      <c r="M57" s="127"/>
      <c r="N57" s="62" t="s">
        <v>636</v>
      </c>
      <c r="O57" s="62" t="s">
        <v>292</v>
      </c>
      <c r="P57" s="64" t="s">
        <v>415</v>
      </c>
      <c r="Q57" s="64" t="s">
        <v>264</v>
      </c>
      <c r="R57" s="27">
        <v>43101</v>
      </c>
      <c r="S57" s="27">
        <v>43465</v>
      </c>
      <c r="T57" s="21">
        <v>43196</v>
      </c>
      <c r="U57" s="15">
        <v>0</v>
      </c>
      <c r="V57" s="119" t="s">
        <v>718</v>
      </c>
      <c r="W57" s="119"/>
      <c r="X57" s="119"/>
      <c r="Y57" s="63"/>
      <c r="Z57" s="63"/>
      <c r="AA57" s="129"/>
      <c r="AB57" s="129"/>
      <c r="AC57" s="129"/>
      <c r="AD57" s="63"/>
      <c r="AE57" s="54"/>
      <c r="AF57" s="129"/>
      <c r="AG57" s="129"/>
      <c r="AH57" s="129"/>
      <c r="AI57" s="92">
        <v>43531</v>
      </c>
      <c r="AJ57" s="54"/>
      <c r="AK57" s="63"/>
    </row>
    <row r="58" spans="1:37" ht="63" customHeight="1" hidden="1">
      <c r="A58" s="127"/>
      <c r="B58" s="127"/>
      <c r="C58" s="127"/>
      <c r="D58" s="127"/>
      <c r="E58" s="127"/>
      <c r="F58" s="127"/>
      <c r="G58" s="127" t="s">
        <v>84</v>
      </c>
      <c r="H58" s="127"/>
      <c r="I58" s="127" t="s">
        <v>90</v>
      </c>
      <c r="J58" s="127"/>
      <c r="K58" s="127" t="s">
        <v>275</v>
      </c>
      <c r="L58" s="127"/>
      <c r="M58" s="127"/>
      <c r="N58" s="62" t="s">
        <v>276</v>
      </c>
      <c r="O58" s="62" t="s">
        <v>637</v>
      </c>
      <c r="P58" s="64" t="s">
        <v>415</v>
      </c>
      <c r="Q58" s="64" t="s">
        <v>264</v>
      </c>
      <c r="R58" s="27">
        <v>43101</v>
      </c>
      <c r="S58" s="27">
        <v>43465</v>
      </c>
      <c r="T58" s="21">
        <v>43196</v>
      </c>
      <c r="U58" s="15">
        <v>0.5</v>
      </c>
      <c r="V58" s="119" t="s">
        <v>719</v>
      </c>
      <c r="W58" s="119"/>
      <c r="X58" s="119"/>
      <c r="Y58" s="63"/>
      <c r="Z58" s="63"/>
      <c r="AA58" s="129"/>
      <c r="AB58" s="129"/>
      <c r="AC58" s="129"/>
      <c r="AD58" s="63"/>
      <c r="AE58" s="54"/>
      <c r="AF58" s="129"/>
      <c r="AG58" s="129"/>
      <c r="AH58" s="129"/>
      <c r="AI58" s="92">
        <v>43532</v>
      </c>
      <c r="AJ58" s="54"/>
      <c r="AK58" s="63"/>
    </row>
    <row r="59" spans="1:37" ht="63" customHeight="1" hidden="1">
      <c r="A59" s="127"/>
      <c r="B59" s="127"/>
      <c r="C59" s="127"/>
      <c r="D59" s="127"/>
      <c r="E59" s="127"/>
      <c r="F59" s="127"/>
      <c r="G59" s="127"/>
      <c r="H59" s="127"/>
      <c r="I59" s="127"/>
      <c r="J59" s="127"/>
      <c r="K59" s="127" t="s">
        <v>267</v>
      </c>
      <c r="L59" s="127"/>
      <c r="M59" s="127"/>
      <c r="N59" s="62" t="s">
        <v>288</v>
      </c>
      <c r="O59" s="62" t="s">
        <v>289</v>
      </c>
      <c r="P59" s="64" t="s">
        <v>416</v>
      </c>
      <c r="Q59" s="64" t="s">
        <v>264</v>
      </c>
      <c r="R59" s="27">
        <v>43252</v>
      </c>
      <c r="S59" s="27">
        <v>43311</v>
      </c>
      <c r="T59" s="43">
        <v>43196</v>
      </c>
      <c r="U59" s="15">
        <v>0</v>
      </c>
      <c r="V59" s="115" t="s">
        <v>761</v>
      </c>
      <c r="W59" s="116"/>
      <c r="X59" s="117"/>
      <c r="Y59" s="63"/>
      <c r="Z59" s="63"/>
      <c r="AA59" s="129"/>
      <c r="AB59" s="129"/>
      <c r="AC59" s="129"/>
      <c r="AD59" s="63"/>
      <c r="AE59" s="54"/>
      <c r="AF59" s="129"/>
      <c r="AG59" s="129"/>
      <c r="AH59" s="129"/>
      <c r="AI59" s="92">
        <v>43533</v>
      </c>
      <c r="AJ59" s="54"/>
      <c r="AK59" s="63"/>
    </row>
    <row r="60" spans="1:37" ht="54.75" customHeight="1" hidden="1">
      <c r="A60" s="127"/>
      <c r="B60" s="127"/>
      <c r="C60" s="127"/>
      <c r="D60" s="127"/>
      <c r="E60" s="127"/>
      <c r="F60" s="127"/>
      <c r="G60" s="127" t="s">
        <v>85</v>
      </c>
      <c r="H60" s="127"/>
      <c r="I60" s="127" t="s">
        <v>92</v>
      </c>
      <c r="J60" s="127"/>
      <c r="K60" s="127" t="s">
        <v>263</v>
      </c>
      <c r="L60" s="127"/>
      <c r="M60" s="127"/>
      <c r="N60" s="62" t="s">
        <v>283</v>
      </c>
      <c r="O60" s="62" t="s">
        <v>295</v>
      </c>
      <c r="P60" s="64" t="s">
        <v>414</v>
      </c>
      <c r="Q60" s="64" t="s">
        <v>264</v>
      </c>
      <c r="R60" s="27">
        <v>43282</v>
      </c>
      <c r="S60" s="27">
        <v>43374</v>
      </c>
      <c r="T60" s="21">
        <v>43196</v>
      </c>
      <c r="U60" s="15">
        <v>0</v>
      </c>
      <c r="V60" s="119" t="s">
        <v>720</v>
      </c>
      <c r="W60" s="119"/>
      <c r="X60" s="119"/>
      <c r="Y60" s="63"/>
      <c r="Z60" s="63"/>
      <c r="AA60" s="129"/>
      <c r="AB60" s="129"/>
      <c r="AC60" s="129"/>
      <c r="AD60" s="63"/>
      <c r="AE60" s="54"/>
      <c r="AF60" s="129"/>
      <c r="AG60" s="129"/>
      <c r="AH60" s="129"/>
      <c r="AI60" s="92">
        <v>43534</v>
      </c>
      <c r="AJ60" s="54"/>
      <c r="AK60" s="63"/>
    </row>
    <row r="61" spans="1:37" ht="63" customHeight="1" hidden="1">
      <c r="A61" s="127"/>
      <c r="B61" s="127"/>
      <c r="C61" s="127"/>
      <c r="D61" s="127"/>
      <c r="E61" s="127"/>
      <c r="F61" s="127"/>
      <c r="G61" s="127"/>
      <c r="H61" s="127"/>
      <c r="I61" s="127"/>
      <c r="J61" s="127"/>
      <c r="K61" s="127" t="s">
        <v>265</v>
      </c>
      <c r="L61" s="127"/>
      <c r="M61" s="127"/>
      <c r="N61" s="62" t="s">
        <v>284</v>
      </c>
      <c r="O61" s="62" t="s">
        <v>285</v>
      </c>
      <c r="P61" s="64" t="s">
        <v>415</v>
      </c>
      <c r="Q61" s="64" t="s">
        <v>264</v>
      </c>
      <c r="R61" s="27">
        <v>43101</v>
      </c>
      <c r="S61" s="27">
        <v>43131</v>
      </c>
      <c r="T61" s="21">
        <v>43196</v>
      </c>
      <c r="U61" s="15">
        <v>1</v>
      </c>
      <c r="V61" s="119" t="s">
        <v>721</v>
      </c>
      <c r="W61" s="119"/>
      <c r="X61" s="119"/>
      <c r="Y61" s="63"/>
      <c r="Z61" s="63"/>
      <c r="AA61" s="129"/>
      <c r="AB61" s="129"/>
      <c r="AC61" s="129"/>
      <c r="AD61" s="63"/>
      <c r="AE61" s="54"/>
      <c r="AF61" s="129"/>
      <c r="AG61" s="129"/>
      <c r="AH61" s="129"/>
      <c r="AI61" s="92">
        <v>43535</v>
      </c>
      <c r="AJ61" s="54"/>
      <c r="AK61" s="63"/>
    </row>
    <row r="62" spans="1:37" ht="63" customHeight="1" hidden="1">
      <c r="A62" s="127"/>
      <c r="B62" s="127"/>
      <c r="C62" s="127"/>
      <c r="D62" s="127"/>
      <c r="E62" s="127"/>
      <c r="F62" s="127"/>
      <c r="G62" s="127"/>
      <c r="H62" s="127"/>
      <c r="I62" s="127"/>
      <c r="J62" s="127"/>
      <c r="K62" s="127" t="s">
        <v>266</v>
      </c>
      <c r="L62" s="127"/>
      <c r="M62" s="127"/>
      <c r="N62" s="62" t="s">
        <v>286</v>
      </c>
      <c r="O62" s="62" t="s">
        <v>287</v>
      </c>
      <c r="P62" s="64" t="s">
        <v>415</v>
      </c>
      <c r="Q62" s="64" t="s">
        <v>264</v>
      </c>
      <c r="R62" s="27">
        <v>43282</v>
      </c>
      <c r="S62" s="27">
        <v>43311</v>
      </c>
      <c r="T62" s="21">
        <v>43196</v>
      </c>
      <c r="U62" s="13">
        <v>0</v>
      </c>
      <c r="V62" s="119" t="s">
        <v>720</v>
      </c>
      <c r="W62" s="119"/>
      <c r="X62" s="119"/>
      <c r="Y62" s="63"/>
      <c r="Z62" s="63"/>
      <c r="AA62" s="129"/>
      <c r="AB62" s="129"/>
      <c r="AC62" s="129"/>
      <c r="AD62" s="63"/>
      <c r="AE62" s="54"/>
      <c r="AF62" s="129"/>
      <c r="AG62" s="129"/>
      <c r="AH62" s="129"/>
      <c r="AI62" s="92">
        <v>43536</v>
      </c>
      <c r="AJ62" s="54"/>
      <c r="AK62" s="63"/>
    </row>
    <row r="63" spans="1:37" ht="126.75" customHeight="1" hidden="1">
      <c r="A63" s="127" t="s">
        <v>30</v>
      </c>
      <c r="B63" s="127" t="s">
        <v>49</v>
      </c>
      <c r="C63" s="127" t="s">
        <v>64</v>
      </c>
      <c r="D63" s="127"/>
      <c r="E63" s="127" t="s">
        <v>82</v>
      </c>
      <c r="F63" s="127"/>
      <c r="G63" s="127" t="s">
        <v>85</v>
      </c>
      <c r="H63" s="127"/>
      <c r="I63" s="127" t="s">
        <v>92</v>
      </c>
      <c r="J63" s="127"/>
      <c r="K63" s="127" t="s">
        <v>270</v>
      </c>
      <c r="L63" s="127"/>
      <c r="M63" s="127"/>
      <c r="N63" s="62" t="s">
        <v>331</v>
      </c>
      <c r="O63" s="62" t="s">
        <v>290</v>
      </c>
      <c r="P63" s="64" t="s">
        <v>414</v>
      </c>
      <c r="Q63" s="64" t="s">
        <v>264</v>
      </c>
      <c r="R63" s="27">
        <v>43101</v>
      </c>
      <c r="S63" s="27">
        <v>43465</v>
      </c>
      <c r="T63" s="21">
        <v>43196</v>
      </c>
      <c r="U63" s="15">
        <v>1</v>
      </c>
      <c r="V63" s="119" t="s">
        <v>722</v>
      </c>
      <c r="W63" s="119"/>
      <c r="X63" s="119"/>
      <c r="Y63" s="63"/>
      <c r="Z63" s="63"/>
      <c r="AA63" s="129"/>
      <c r="AB63" s="129"/>
      <c r="AC63" s="129"/>
      <c r="AD63" s="63"/>
      <c r="AE63" s="54"/>
      <c r="AF63" s="129"/>
      <c r="AG63" s="129"/>
      <c r="AH63" s="129"/>
      <c r="AI63" s="92">
        <v>43537</v>
      </c>
      <c r="AJ63" s="54"/>
      <c r="AK63" s="63"/>
    </row>
    <row r="64" spans="1:37" ht="46.5" customHeight="1" hidden="1">
      <c r="A64" s="127"/>
      <c r="B64" s="127"/>
      <c r="C64" s="127"/>
      <c r="D64" s="127"/>
      <c r="E64" s="127"/>
      <c r="F64" s="127"/>
      <c r="G64" s="127"/>
      <c r="H64" s="127"/>
      <c r="I64" s="127"/>
      <c r="J64" s="127"/>
      <c r="K64" s="127" t="s">
        <v>271</v>
      </c>
      <c r="L64" s="127"/>
      <c r="M64" s="127"/>
      <c r="N64" s="62" t="s">
        <v>272</v>
      </c>
      <c r="O64" s="62" t="s">
        <v>638</v>
      </c>
      <c r="P64" s="64" t="s">
        <v>414</v>
      </c>
      <c r="Q64" s="64" t="s">
        <v>264</v>
      </c>
      <c r="R64" s="27">
        <v>43101</v>
      </c>
      <c r="S64" s="27">
        <v>43465</v>
      </c>
      <c r="T64" s="21">
        <v>43196</v>
      </c>
      <c r="U64" s="15">
        <v>0</v>
      </c>
      <c r="V64" s="119" t="s">
        <v>723</v>
      </c>
      <c r="W64" s="119"/>
      <c r="X64" s="119"/>
      <c r="Y64" s="63"/>
      <c r="Z64" s="63"/>
      <c r="AA64" s="129"/>
      <c r="AB64" s="129"/>
      <c r="AC64" s="129"/>
      <c r="AD64" s="63"/>
      <c r="AE64" s="54"/>
      <c r="AF64" s="129"/>
      <c r="AG64" s="129"/>
      <c r="AH64" s="129"/>
      <c r="AI64" s="92">
        <v>43538</v>
      </c>
      <c r="AJ64" s="54"/>
      <c r="AK64" s="63"/>
    </row>
    <row r="65" spans="1:37" ht="53.25" customHeight="1" hidden="1">
      <c r="A65" s="127"/>
      <c r="B65" s="127"/>
      <c r="C65" s="127"/>
      <c r="D65" s="127"/>
      <c r="E65" s="127"/>
      <c r="F65" s="127"/>
      <c r="G65" s="127"/>
      <c r="H65" s="127"/>
      <c r="I65" s="127"/>
      <c r="J65" s="127"/>
      <c r="K65" s="127" t="s">
        <v>278</v>
      </c>
      <c r="L65" s="127"/>
      <c r="M65" s="127"/>
      <c r="N65" s="62" t="s">
        <v>294</v>
      </c>
      <c r="O65" s="62" t="s">
        <v>639</v>
      </c>
      <c r="P65" s="133" t="s">
        <v>418</v>
      </c>
      <c r="Q65" s="64" t="s">
        <v>264</v>
      </c>
      <c r="R65" s="27">
        <v>43101</v>
      </c>
      <c r="S65" s="27">
        <v>43465</v>
      </c>
      <c r="T65" s="21">
        <v>43196</v>
      </c>
      <c r="U65" s="42" t="s">
        <v>724</v>
      </c>
      <c r="V65" s="119" t="s">
        <v>725</v>
      </c>
      <c r="W65" s="119"/>
      <c r="X65" s="119"/>
      <c r="Y65" s="63"/>
      <c r="Z65" s="63"/>
      <c r="AA65" s="129"/>
      <c r="AB65" s="129"/>
      <c r="AC65" s="129"/>
      <c r="AD65" s="63"/>
      <c r="AE65" s="54"/>
      <c r="AF65" s="129"/>
      <c r="AG65" s="129"/>
      <c r="AH65" s="129"/>
      <c r="AI65" s="92">
        <v>43539</v>
      </c>
      <c r="AJ65" s="54"/>
      <c r="AK65" s="63"/>
    </row>
    <row r="66" spans="1:37" ht="63" customHeight="1" hidden="1">
      <c r="A66" s="127"/>
      <c r="B66" s="127"/>
      <c r="C66" s="127"/>
      <c r="D66" s="127"/>
      <c r="E66" s="127"/>
      <c r="F66" s="127"/>
      <c r="G66" s="127"/>
      <c r="H66" s="127"/>
      <c r="I66" s="127"/>
      <c r="J66" s="127"/>
      <c r="K66" s="127" t="s">
        <v>279</v>
      </c>
      <c r="L66" s="127"/>
      <c r="M66" s="127"/>
      <c r="N66" s="62" t="s">
        <v>280</v>
      </c>
      <c r="O66" s="62" t="s">
        <v>293</v>
      </c>
      <c r="P66" s="133"/>
      <c r="Q66" s="64" t="s">
        <v>264</v>
      </c>
      <c r="R66" s="27">
        <v>43101</v>
      </c>
      <c r="S66" s="27">
        <v>43465</v>
      </c>
      <c r="T66" s="22">
        <v>43196</v>
      </c>
      <c r="U66" s="42" t="s">
        <v>724</v>
      </c>
      <c r="V66" s="115" t="s">
        <v>762</v>
      </c>
      <c r="W66" s="116"/>
      <c r="X66" s="117"/>
      <c r="Y66" s="63"/>
      <c r="Z66" s="63"/>
      <c r="AA66" s="129"/>
      <c r="AB66" s="129"/>
      <c r="AC66" s="129"/>
      <c r="AD66" s="63"/>
      <c r="AE66" s="54"/>
      <c r="AF66" s="129"/>
      <c r="AG66" s="129"/>
      <c r="AH66" s="129"/>
      <c r="AI66" s="92">
        <v>43540</v>
      </c>
      <c r="AJ66" s="54"/>
      <c r="AK66" s="63"/>
    </row>
    <row r="67" spans="1:37" ht="55.5" customHeight="1" hidden="1">
      <c r="A67" s="127"/>
      <c r="B67" s="127"/>
      <c r="C67" s="127"/>
      <c r="D67" s="127"/>
      <c r="E67" s="127"/>
      <c r="F67" s="127"/>
      <c r="G67" s="127"/>
      <c r="H67" s="127"/>
      <c r="I67" s="127"/>
      <c r="J67" s="127"/>
      <c r="K67" s="127" t="s">
        <v>281</v>
      </c>
      <c r="L67" s="127"/>
      <c r="M67" s="127"/>
      <c r="N67" s="62" t="s">
        <v>282</v>
      </c>
      <c r="O67" s="62" t="s">
        <v>640</v>
      </c>
      <c r="P67" s="133"/>
      <c r="Q67" s="64" t="s">
        <v>264</v>
      </c>
      <c r="R67" s="27">
        <v>43101</v>
      </c>
      <c r="S67" s="27">
        <v>43465</v>
      </c>
      <c r="T67" s="22">
        <v>43196</v>
      </c>
      <c r="U67" s="42" t="s">
        <v>763</v>
      </c>
      <c r="V67" s="115" t="s">
        <v>764</v>
      </c>
      <c r="W67" s="116"/>
      <c r="X67" s="117"/>
      <c r="Y67" s="63"/>
      <c r="Z67" s="63"/>
      <c r="AA67" s="129"/>
      <c r="AB67" s="129"/>
      <c r="AC67" s="129"/>
      <c r="AD67" s="63"/>
      <c r="AE67" s="54"/>
      <c r="AF67" s="129"/>
      <c r="AG67" s="129"/>
      <c r="AH67" s="129"/>
      <c r="AI67" s="92">
        <v>43541</v>
      </c>
      <c r="AJ67" s="54"/>
      <c r="AK67" s="63"/>
    </row>
    <row r="68" spans="1:37" ht="93.75" customHeight="1" hidden="1">
      <c r="A68" s="127"/>
      <c r="B68" s="127"/>
      <c r="C68" s="127"/>
      <c r="D68" s="127"/>
      <c r="E68" s="127" t="s">
        <v>104</v>
      </c>
      <c r="F68" s="127"/>
      <c r="G68" s="127" t="s">
        <v>108</v>
      </c>
      <c r="H68" s="127"/>
      <c r="I68" s="127" t="s">
        <v>115</v>
      </c>
      <c r="J68" s="127"/>
      <c r="K68" s="125" t="s">
        <v>277</v>
      </c>
      <c r="L68" s="125"/>
      <c r="M68" s="125"/>
      <c r="N68" s="67" t="s">
        <v>337</v>
      </c>
      <c r="O68" s="67" t="s">
        <v>338</v>
      </c>
      <c r="P68" s="133"/>
      <c r="Q68" s="64" t="s">
        <v>264</v>
      </c>
      <c r="R68" s="27">
        <v>43101</v>
      </c>
      <c r="S68" s="27">
        <v>43465</v>
      </c>
      <c r="T68" s="22">
        <v>43196</v>
      </c>
      <c r="U68" s="42" t="s">
        <v>787</v>
      </c>
      <c r="V68" s="115" t="s">
        <v>788</v>
      </c>
      <c r="W68" s="116"/>
      <c r="X68" s="117"/>
      <c r="Y68" s="63"/>
      <c r="Z68" s="63"/>
      <c r="AA68" s="129"/>
      <c r="AB68" s="129"/>
      <c r="AC68" s="129"/>
      <c r="AD68" s="63"/>
      <c r="AE68" s="54"/>
      <c r="AF68" s="129"/>
      <c r="AG68" s="129"/>
      <c r="AH68" s="129"/>
      <c r="AI68" s="92">
        <v>43542</v>
      </c>
      <c r="AJ68" s="54"/>
      <c r="AK68" s="63"/>
    </row>
    <row r="69" spans="1:39" ht="114" customHeight="1" hidden="1">
      <c r="A69" s="127" t="s">
        <v>31</v>
      </c>
      <c r="B69" s="127" t="s">
        <v>50</v>
      </c>
      <c r="C69" s="127" t="s">
        <v>62</v>
      </c>
      <c r="D69" s="127"/>
      <c r="E69" s="127" t="s">
        <v>87</v>
      </c>
      <c r="F69" s="127"/>
      <c r="G69" s="127" t="s">
        <v>97</v>
      </c>
      <c r="H69" s="127"/>
      <c r="I69" s="127" t="s">
        <v>103</v>
      </c>
      <c r="J69" s="127"/>
      <c r="K69" s="127" t="s">
        <v>458</v>
      </c>
      <c r="L69" s="127"/>
      <c r="M69" s="127"/>
      <c r="N69" s="62" t="s">
        <v>459</v>
      </c>
      <c r="O69" s="62" t="s">
        <v>460</v>
      </c>
      <c r="P69" s="127" t="s">
        <v>393</v>
      </c>
      <c r="Q69" s="64" t="s">
        <v>264</v>
      </c>
      <c r="R69" s="29">
        <v>43101</v>
      </c>
      <c r="S69" s="29">
        <v>43465</v>
      </c>
      <c r="T69" s="30">
        <v>43196</v>
      </c>
      <c r="U69" s="15">
        <v>0.1</v>
      </c>
      <c r="V69" s="123" t="s">
        <v>789</v>
      </c>
      <c r="W69" s="113"/>
      <c r="X69" s="118"/>
      <c r="Y69" s="63"/>
      <c r="Z69" s="63"/>
      <c r="AA69" s="129"/>
      <c r="AB69" s="129"/>
      <c r="AC69" s="129"/>
      <c r="AD69" s="63"/>
      <c r="AE69" s="54"/>
      <c r="AF69" s="129"/>
      <c r="AG69" s="129"/>
      <c r="AH69" s="129"/>
      <c r="AI69" s="92">
        <v>43543</v>
      </c>
      <c r="AJ69" s="54"/>
      <c r="AK69" s="63"/>
      <c r="AL69" s="113"/>
      <c r="AM69" s="118"/>
    </row>
    <row r="70" spans="1:39" ht="114" customHeight="1" hidden="1">
      <c r="A70" s="127"/>
      <c r="B70" s="127"/>
      <c r="C70" s="127"/>
      <c r="D70" s="127"/>
      <c r="E70" s="127"/>
      <c r="F70" s="127"/>
      <c r="G70" s="127"/>
      <c r="H70" s="127"/>
      <c r="I70" s="127"/>
      <c r="J70" s="127"/>
      <c r="K70" s="127" t="s">
        <v>461</v>
      </c>
      <c r="L70" s="127"/>
      <c r="M70" s="127"/>
      <c r="N70" s="62" t="s">
        <v>462</v>
      </c>
      <c r="O70" s="62" t="s">
        <v>460</v>
      </c>
      <c r="P70" s="127"/>
      <c r="Q70" s="64" t="s">
        <v>264</v>
      </c>
      <c r="R70" s="29">
        <v>43101</v>
      </c>
      <c r="S70" s="29">
        <v>43465</v>
      </c>
      <c r="T70" s="30">
        <v>43196</v>
      </c>
      <c r="U70" s="15">
        <v>0.1</v>
      </c>
      <c r="V70" s="123" t="s">
        <v>790</v>
      </c>
      <c r="W70" s="113"/>
      <c r="X70" s="118"/>
      <c r="Y70" s="63"/>
      <c r="Z70" s="63"/>
      <c r="AA70" s="129"/>
      <c r="AB70" s="129"/>
      <c r="AC70" s="129"/>
      <c r="AD70" s="63"/>
      <c r="AE70" s="54"/>
      <c r="AF70" s="129"/>
      <c r="AG70" s="129"/>
      <c r="AH70" s="129"/>
      <c r="AI70" s="92">
        <v>43544</v>
      </c>
      <c r="AJ70" s="54"/>
      <c r="AK70" s="63"/>
      <c r="AL70" s="113"/>
      <c r="AM70" s="118"/>
    </row>
    <row r="71" spans="1:39" ht="60.75" customHeight="1" hidden="1">
      <c r="A71" s="127" t="s">
        <v>31</v>
      </c>
      <c r="B71" s="127" t="s">
        <v>50</v>
      </c>
      <c r="C71" s="127" t="s">
        <v>62</v>
      </c>
      <c r="D71" s="127"/>
      <c r="E71" s="127" t="s">
        <v>87</v>
      </c>
      <c r="F71" s="127"/>
      <c r="G71" s="127" t="s">
        <v>97</v>
      </c>
      <c r="H71" s="127"/>
      <c r="I71" s="127" t="s">
        <v>103</v>
      </c>
      <c r="J71" s="127"/>
      <c r="K71" s="127" t="s">
        <v>463</v>
      </c>
      <c r="L71" s="127"/>
      <c r="M71" s="127"/>
      <c r="N71" s="62" t="s">
        <v>528</v>
      </c>
      <c r="O71" s="62" t="s">
        <v>464</v>
      </c>
      <c r="P71" s="127" t="s">
        <v>393</v>
      </c>
      <c r="Q71" s="64" t="s">
        <v>264</v>
      </c>
      <c r="R71" s="29">
        <v>43101</v>
      </c>
      <c r="S71" s="29">
        <v>43465</v>
      </c>
      <c r="T71" s="30">
        <v>43196</v>
      </c>
      <c r="U71" s="15">
        <v>0.15</v>
      </c>
      <c r="V71" s="123" t="s">
        <v>790</v>
      </c>
      <c r="W71" s="113"/>
      <c r="X71" s="118"/>
      <c r="Y71" s="63"/>
      <c r="Z71" s="63"/>
      <c r="AA71" s="129"/>
      <c r="AB71" s="129"/>
      <c r="AC71" s="129"/>
      <c r="AD71" s="63"/>
      <c r="AE71" s="54"/>
      <c r="AF71" s="129"/>
      <c r="AG71" s="129"/>
      <c r="AH71" s="129"/>
      <c r="AI71" s="92">
        <v>43545</v>
      </c>
      <c r="AJ71" s="54"/>
      <c r="AK71" s="63"/>
      <c r="AL71" s="113"/>
      <c r="AM71" s="118"/>
    </row>
    <row r="72" spans="1:39" ht="61.5" customHeight="1" hidden="1">
      <c r="A72" s="127"/>
      <c r="B72" s="127"/>
      <c r="C72" s="127"/>
      <c r="D72" s="127"/>
      <c r="E72" s="127"/>
      <c r="F72" s="127"/>
      <c r="G72" s="127"/>
      <c r="H72" s="127"/>
      <c r="I72" s="127"/>
      <c r="J72" s="127"/>
      <c r="K72" s="127" t="s">
        <v>465</v>
      </c>
      <c r="L72" s="127"/>
      <c r="M72" s="127"/>
      <c r="N72" s="62" t="s">
        <v>466</v>
      </c>
      <c r="O72" s="62" t="s">
        <v>464</v>
      </c>
      <c r="P72" s="127"/>
      <c r="Q72" s="64" t="s">
        <v>264</v>
      </c>
      <c r="R72" s="29">
        <v>43101</v>
      </c>
      <c r="S72" s="29">
        <v>43465</v>
      </c>
      <c r="T72" s="30">
        <v>43196</v>
      </c>
      <c r="U72" s="15">
        <v>0.1</v>
      </c>
      <c r="V72" s="123" t="s">
        <v>790</v>
      </c>
      <c r="W72" s="113"/>
      <c r="X72" s="118"/>
      <c r="Y72" s="63"/>
      <c r="Z72" s="63"/>
      <c r="AA72" s="129"/>
      <c r="AB72" s="129"/>
      <c r="AC72" s="129"/>
      <c r="AD72" s="63"/>
      <c r="AE72" s="54"/>
      <c r="AF72" s="129"/>
      <c r="AG72" s="129"/>
      <c r="AH72" s="129"/>
      <c r="AI72" s="92">
        <v>43546</v>
      </c>
      <c r="AJ72" s="54"/>
      <c r="AK72" s="63"/>
      <c r="AL72" s="113"/>
      <c r="AM72" s="118"/>
    </row>
    <row r="73" spans="1:39" ht="56.25" customHeight="1" hidden="1">
      <c r="A73" s="127"/>
      <c r="B73" s="127"/>
      <c r="C73" s="127"/>
      <c r="D73" s="127"/>
      <c r="E73" s="127"/>
      <c r="F73" s="127"/>
      <c r="G73" s="127"/>
      <c r="H73" s="127"/>
      <c r="I73" s="127"/>
      <c r="J73" s="127"/>
      <c r="K73" s="127" t="s">
        <v>467</v>
      </c>
      <c r="L73" s="127"/>
      <c r="M73" s="127"/>
      <c r="N73" s="62" t="s">
        <v>468</v>
      </c>
      <c r="O73" s="62" t="s">
        <v>460</v>
      </c>
      <c r="P73" s="127"/>
      <c r="Q73" s="64" t="s">
        <v>264</v>
      </c>
      <c r="R73" s="29">
        <v>43101</v>
      </c>
      <c r="S73" s="29">
        <v>43465</v>
      </c>
      <c r="T73" s="30">
        <v>43196</v>
      </c>
      <c r="U73" s="15">
        <v>0.06</v>
      </c>
      <c r="V73" s="123" t="s">
        <v>791</v>
      </c>
      <c r="W73" s="113"/>
      <c r="X73" s="118"/>
      <c r="Y73" s="63"/>
      <c r="Z73" s="63"/>
      <c r="AA73" s="129"/>
      <c r="AB73" s="129"/>
      <c r="AC73" s="129"/>
      <c r="AD73" s="63"/>
      <c r="AE73" s="54"/>
      <c r="AF73" s="129"/>
      <c r="AG73" s="129"/>
      <c r="AH73" s="129"/>
      <c r="AI73" s="92">
        <v>43547</v>
      </c>
      <c r="AJ73" s="54"/>
      <c r="AK73" s="63"/>
      <c r="AL73" s="113"/>
      <c r="AM73" s="118"/>
    </row>
    <row r="74" spans="1:39" ht="56.25" customHeight="1" hidden="1">
      <c r="A74" s="127"/>
      <c r="B74" s="127"/>
      <c r="C74" s="127"/>
      <c r="D74" s="127"/>
      <c r="E74" s="127"/>
      <c r="F74" s="127"/>
      <c r="G74" s="127"/>
      <c r="H74" s="127"/>
      <c r="I74" s="127"/>
      <c r="J74" s="127"/>
      <c r="K74" s="127" t="s">
        <v>469</v>
      </c>
      <c r="L74" s="127"/>
      <c r="M74" s="127"/>
      <c r="N74" s="62" t="s">
        <v>470</v>
      </c>
      <c r="O74" s="62" t="s">
        <v>460</v>
      </c>
      <c r="P74" s="127"/>
      <c r="Q74" s="64" t="s">
        <v>264</v>
      </c>
      <c r="R74" s="29">
        <v>43101</v>
      </c>
      <c r="S74" s="29">
        <v>43465</v>
      </c>
      <c r="T74" s="30">
        <v>43196</v>
      </c>
      <c r="U74" s="15">
        <v>0.06</v>
      </c>
      <c r="V74" s="123" t="s">
        <v>791</v>
      </c>
      <c r="W74" s="113"/>
      <c r="X74" s="118"/>
      <c r="Y74" s="63"/>
      <c r="Z74" s="63"/>
      <c r="AA74" s="129"/>
      <c r="AB74" s="129"/>
      <c r="AC74" s="129"/>
      <c r="AD74" s="63"/>
      <c r="AE74" s="54"/>
      <c r="AF74" s="129"/>
      <c r="AG74" s="129"/>
      <c r="AH74" s="129"/>
      <c r="AI74" s="92">
        <v>43548</v>
      </c>
      <c r="AJ74" s="54"/>
      <c r="AK74" s="63"/>
      <c r="AL74" s="113"/>
      <c r="AM74" s="118"/>
    </row>
    <row r="75" spans="1:39" ht="56.25" customHeight="1" hidden="1">
      <c r="A75" s="127"/>
      <c r="B75" s="127"/>
      <c r="C75" s="127"/>
      <c r="D75" s="127"/>
      <c r="E75" s="127"/>
      <c r="F75" s="127"/>
      <c r="G75" s="127"/>
      <c r="H75" s="127"/>
      <c r="I75" s="127"/>
      <c r="J75" s="127"/>
      <c r="K75" s="127" t="s">
        <v>471</v>
      </c>
      <c r="L75" s="127"/>
      <c r="M75" s="127"/>
      <c r="N75" s="62" t="s">
        <v>529</v>
      </c>
      <c r="O75" s="62" t="s">
        <v>472</v>
      </c>
      <c r="P75" s="127"/>
      <c r="Q75" s="64" t="s">
        <v>264</v>
      </c>
      <c r="R75" s="29">
        <v>43101</v>
      </c>
      <c r="S75" s="29">
        <v>43465</v>
      </c>
      <c r="T75" s="30">
        <v>43196</v>
      </c>
      <c r="U75" s="15">
        <v>0.05</v>
      </c>
      <c r="V75" s="123" t="s">
        <v>791</v>
      </c>
      <c r="W75" s="113"/>
      <c r="X75" s="118"/>
      <c r="Y75" s="63"/>
      <c r="Z75" s="63"/>
      <c r="AA75" s="129"/>
      <c r="AB75" s="129"/>
      <c r="AC75" s="129"/>
      <c r="AD75" s="63"/>
      <c r="AE75" s="54"/>
      <c r="AF75" s="129"/>
      <c r="AG75" s="129"/>
      <c r="AH75" s="129"/>
      <c r="AI75" s="92">
        <v>43549</v>
      </c>
      <c r="AJ75" s="54"/>
      <c r="AK75" s="63"/>
      <c r="AL75" s="113"/>
      <c r="AM75" s="118"/>
    </row>
    <row r="76" spans="1:39" ht="63.75" customHeight="1" hidden="1">
      <c r="A76" s="127"/>
      <c r="B76" s="127"/>
      <c r="C76" s="127"/>
      <c r="D76" s="127"/>
      <c r="E76" s="127"/>
      <c r="F76" s="127"/>
      <c r="G76" s="127"/>
      <c r="H76" s="127"/>
      <c r="I76" s="127"/>
      <c r="J76" s="127"/>
      <c r="K76" s="127" t="s">
        <v>465</v>
      </c>
      <c r="L76" s="127"/>
      <c r="M76" s="127"/>
      <c r="N76" s="62" t="s">
        <v>466</v>
      </c>
      <c r="O76" s="62" t="s">
        <v>472</v>
      </c>
      <c r="P76" s="127"/>
      <c r="Q76" s="64" t="s">
        <v>264</v>
      </c>
      <c r="R76" s="29">
        <v>43101</v>
      </c>
      <c r="S76" s="29">
        <v>43465</v>
      </c>
      <c r="T76" s="30">
        <v>43196</v>
      </c>
      <c r="U76" s="15">
        <v>0.1</v>
      </c>
      <c r="V76" s="123" t="s">
        <v>790</v>
      </c>
      <c r="W76" s="113"/>
      <c r="X76" s="118"/>
      <c r="Y76" s="63"/>
      <c r="Z76" s="63"/>
      <c r="AA76" s="129"/>
      <c r="AB76" s="129"/>
      <c r="AC76" s="129"/>
      <c r="AD76" s="63"/>
      <c r="AE76" s="54"/>
      <c r="AF76" s="129"/>
      <c r="AG76" s="129"/>
      <c r="AH76" s="129"/>
      <c r="AI76" s="92">
        <v>43550</v>
      </c>
      <c r="AJ76" s="54"/>
      <c r="AK76" s="63"/>
      <c r="AL76" s="113"/>
      <c r="AM76" s="118"/>
    </row>
    <row r="77" spans="1:39" ht="56.25" customHeight="1" hidden="1">
      <c r="A77" s="127"/>
      <c r="B77" s="127"/>
      <c r="C77" s="127"/>
      <c r="D77" s="127"/>
      <c r="E77" s="127"/>
      <c r="F77" s="127"/>
      <c r="G77" s="127"/>
      <c r="H77" s="127"/>
      <c r="I77" s="127"/>
      <c r="J77" s="127"/>
      <c r="K77" s="127" t="s">
        <v>473</v>
      </c>
      <c r="L77" s="127"/>
      <c r="M77" s="127"/>
      <c r="N77" s="62" t="s">
        <v>474</v>
      </c>
      <c r="O77" s="62" t="s">
        <v>460</v>
      </c>
      <c r="P77" s="127"/>
      <c r="Q77" s="64" t="s">
        <v>264</v>
      </c>
      <c r="R77" s="29">
        <v>43101</v>
      </c>
      <c r="S77" s="29">
        <v>43465</v>
      </c>
      <c r="T77" s="30">
        <v>43196</v>
      </c>
      <c r="U77" s="15">
        <v>0.2</v>
      </c>
      <c r="V77" s="123" t="s">
        <v>696</v>
      </c>
      <c r="W77" s="113"/>
      <c r="X77" s="118"/>
      <c r="Y77" s="63"/>
      <c r="Z77" s="63"/>
      <c r="AA77" s="129"/>
      <c r="AB77" s="129"/>
      <c r="AC77" s="129"/>
      <c r="AD77" s="63"/>
      <c r="AE77" s="54"/>
      <c r="AF77" s="129"/>
      <c r="AG77" s="129"/>
      <c r="AH77" s="129"/>
      <c r="AI77" s="92">
        <v>43551</v>
      </c>
      <c r="AJ77" s="54"/>
      <c r="AK77" s="63"/>
      <c r="AL77" s="113"/>
      <c r="AM77" s="118"/>
    </row>
    <row r="78" spans="1:39" ht="63" customHeight="1" hidden="1">
      <c r="A78" s="127"/>
      <c r="B78" s="127"/>
      <c r="C78" s="127"/>
      <c r="D78" s="127"/>
      <c r="E78" s="127"/>
      <c r="F78" s="127"/>
      <c r="G78" s="127"/>
      <c r="H78" s="127"/>
      <c r="I78" s="127"/>
      <c r="J78" s="127"/>
      <c r="K78" s="127" t="s">
        <v>475</v>
      </c>
      <c r="L78" s="127"/>
      <c r="M78" s="127"/>
      <c r="N78" s="62" t="s">
        <v>476</v>
      </c>
      <c r="O78" s="62" t="s">
        <v>460</v>
      </c>
      <c r="P78" s="127"/>
      <c r="Q78" s="64" t="s">
        <v>264</v>
      </c>
      <c r="R78" s="29">
        <v>43101</v>
      </c>
      <c r="S78" s="29">
        <v>43465</v>
      </c>
      <c r="T78" s="30">
        <v>43196</v>
      </c>
      <c r="U78" s="15">
        <v>0.1</v>
      </c>
      <c r="V78" s="123" t="s">
        <v>696</v>
      </c>
      <c r="W78" s="113"/>
      <c r="X78" s="118"/>
      <c r="Y78" s="63"/>
      <c r="Z78" s="63"/>
      <c r="AA78" s="129"/>
      <c r="AB78" s="129"/>
      <c r="AC78" s="129"/>
      <c r="AD78" s="63"/>
      <c r="AE78" s="54"/>
      <c r="AF78" s="129"/>
      <c r="AG78" s="129"/>
      <c r="AH78" s="129"/>
      <c r="AI78" s="92">
        <v>43552</v>
      </c>
      <c r="AJ78" s="54"/>
      <c r="AK78" s="63"/>
      <c r="AL78" s="113"/>
      <c r="AM78" s="118"/>
    </row>
    <row r="79" spans="1:39" ht="56.25" customHeight="1" hidden="1">
      <c r="A79" s="127"/>
      <c r="B79" s="127"/>
      <c r="C79" s="127"/>
      <c r="D79" s="127"/>
      <c r="E79" s="127"/>
      <c r="F79" s="127"/>
      <c r="G79" s="127"/>
      <c r="H79" s="127"/>
      <c r="I79" s="127"/>
      <c r="J79" s="127"/>
      <c r="K79" s="127" t="s">
        <v>608</v>
      </c>
      <c r="L79" s="127"/>
      <c r="M79" s="127"/>
      <c r="N79" s="62" t="s">
        <v>530</v>
      </c>
      <c r="O79" s="62" t="s">
        <v>464</v>
      </c>
      <c r="P79" s="127"/>
      <c r="Q79" s="64" t="s">
        <v>264</v>
      </c>
      <c r="R79" s="29">
        <v>43101</v>
      </c>
      <c r="S79" s="29">
        <v>43465</v>
      </c>
      <c r="T79" s="30">
        <v>43196</v>
      </c>
      <c r="U79" s="15">
        <v>0.05</v>
      </c>
      <c r="V79" s="123" t="s">
        <v>696</v>
      </c>
      <c r="W79" s="113"/>
      <c r="X79" s="118"/>
      <c r="Y79" s="63"/>
      <c r="Z79" s="63"/>
      <c r="AA79" s="129"/>
      <c r="AB79" s="129"/>
      <c r="AC79" s="129"/>
      <c r="AD79" s="63"/>
      <c r="AE79" s="54"/>
      <c r="AF79" s="129"/>
      <c r="AG79" s="129"/>
      <c r="AH79" s="129"/>
      <c r="AI79" s="92">
        <v>43553</v>
      </c>
      <c r="AJ79" s="54"/>
      <c r="AK79" s="63"/>
      <c r="AL79" s="113"/>
      <c r="AM79" s="118"/>
    </row>
    <row r="80" spans="1:39" ht="71.25" customHeight="1" hidden="1">
      <c r="A80" s="127"/>
      <c r="B80" s="127"/>
      <c r="C80" s="127"/>
      <c r="D80" s="127"/>
      <c r="E80" s="127"/>
      <c r="F80" s="127"/>
      <c r="G80" s="127"/>
      <c r="H80" s="127"/>
      <c r="I80" s="127"/>
      <c r="J80" s="127"/>
      <c r="K80" s="127" t="s">
        <v>477</v>
      </c>
      <c r="L80" s="127"/>
      <c r="M80" s="127"/>
      <c r="N80" s="62" t="s">
        <v>478</v>
      </c>
      <c r="O80" s="62" t="s">
        <v>464</v>
      </c>
      <c r="P80" s="127"/>
      <c r="Q80" s="64" t="s">
        <v>264</v>
      </c>
      <c r="R80" s="29">
        <v>43101</v>
      </c>
      <c r="S80" s="29">
        <v>43465</v>
      </c>
      <c r="T80" s="30">
        <v>43196</v>
      </c>
      <c r="U80" s="15">
        <v>0.05</v>
      </c>
      <c r="V80" s="123" t="s">
        <v>696</v>
      </c>
      <c r="W80" s="113"/>
      <c r="X80" s="118"/>
      <c r="Y80" s="63"/>
      <c r="Z80" s="63"/>
      <c r="AA80" s="129"/>
      <c r="AB80" s="129"/>
      <c r="AC80" s="129"/>
      <c r="AD80" s="63"/>
      <c r="AE80" s="54"/>
      <c r="AF80" s="129"/>
      <c r="AG80" s="129"/>
      <c r="AH80" s="129"/>
      <c r="AI80" s="92">
        <v>43554</v>
      </c>
      <c r="AJ80" s="54"/>
      <c r="AK80" s="63"/>
      <c r="AL80" s="113"/>
      <c r="AM80" s="118"/>
    </row>
    <row r="81" spans="1:39" ht="92.25" customHeight="1" hidden="1">
      <c r="A81" s="127"/>
      <c r="B81" s="127"/>
      <c r="C81" s="127"/>
      <c r="D81" s="127"/>
      <c r="E81" s="127"/>
      <c r="F81" s="127"/>
      <c r="G81" s="127"/>
      <c r="H81" s="127"/>
      <c r="I81" s="127"/>
      <c r="J81" s="127"/>
      <c r="K81" s="127" t="s">
        <v>479</v>
      </c>
      <c r="L81" s="127"/>
      <c r="M81" s="127"/>
      <c r="N81" s="62" t="s">
        <v>480</v>
      </c>
      <c r="O81" s="62" t="s">
        <v>481</v>
      </c>
      <c r="P81" s="127"/>
      <c r="Q81" s="64" t="s">
        <v>264</v>
      </c>
      <c r="R81" s="29">
        <v>43101</v>
      </c>
      <c r="S81" s="29">
        <v>43465</v>
      </c>
      <c r="T81" s="30">
        <v>43196</v>
      </c>
      <c r="U81" s="15">
        <v>0.03</v>
      </c>
      <c r="V81" s="123" t="s">
        <v>697</v>
      </c>
      <c r="W81" s="113"/>
      <c r="X81" s="114"/>
      <c r="Y81" s="63"/>
      <c r="Z81" s="63"/>
      <c r="AA81" s="129"/>
      <c r="AB81" s="129"/>
      <c r="AC81" s="129"/>
      <c r="AD81" s="63"/>
      <c r="AE81" s="54"/>
      <c r="AF81" s="129"/>
      <c r="AG81" s="129"/>
      <c r="AH81" s="129"/>
      <c r="AI81" s="92">
        <v>43555</v>
      </c>
      <c r="AJ81" s="54"/>
      <c r="AK81" s="63"/>
      <c r="AL81" s="113"/>
      <c r="AM81" s="114"/>
    </row>
    <row r="82" spans="1:39" ht="56.25" customHeight="1" hidden="1">
      <c r="A82" s="127" t="s">
        <v>31</v>
      </c>
      <c r="B82" s="127" t="s">
        <v>50</v>
      </c>
      <c r="C82" s="127" t="s">
        <v>62</v>
      </c>
      <c r="D82" s="127"/>
      <c r="E82" s="127" t="s">
        <v>87</v>
      </c>
      <c r="F82" s="127"/>
      <c r="G82" s="127" t="s">
        <v>97</v>
      </c>
      <c r="H82" s="127"/>
      <c r="I82" s="127" t="s">
        <v>103</v>
      </c>
      <c r="J82" s="127"/>
      <c r="K82" s="127" t="s">
        <v>482</v>
      </c>
      <c r="L82" s="127"/>
      <c r="M82" s="127"/>
      <c r="N82" s="62" t="s">
        <v>531</v>
      </c>
      <c r="O82" s="62" t="s">
        <v>464</v>
      </c>
      <c r="P82" s="127" t="s">
        <v>393</v>
      </c>
      <c r="Q82" s="64" t="s">
        <v>264</v>
      </c>
      <c r="R82" s="29">
        <v>43101</v>
      </c>
      <c r="S82" s="29">
        <v>43465</v>
      </c>
      <c r="T82" s="30">
        <v>43196</v>
      </c>
      <c r="U82" s="15">
        <v>0.03</v>
      </c>
      <c r="V82" s="123" t="s">
        <v>697</v>
      </c>
      <c r="W82" s="113"/>
      <c r="X82" s="114"/>
      <c r="Y82" s="63"/>
      <c r="Z82" s="63"/>
      <c r="AA82" s="129"/>
      <c r="AB82" s="129"/>
      <c r="AC82" s="129"/>
      <c r="AD82" s="63"/>
      <c r="AE82" s="54"/>
      <c r="AF82" s="129"/>
      <c r="AG82" s="129"/>
      <c r="AH82" s="129"/>
      <c r="AI82" s="92">
        <v>43556</v>
      </c>
      <c r="AJ82" s="54"/>
      <c r="AK82" s="63"/>
      <c r="AL82" s="113"/>
      <c r="AM82" s="114"/>
    </row>
    <row r="83" spans="1:39" ht="62.25" customHeight="1" hidden="1">
      <c r="A83" s="127"/>
      <c r="B83" s="127"/>
      <c r="C83" s="127"/>
      <c r="D83" s="127"/>
      <c r="E83" s="127"/>
      <c r="F83" s="127"/>
      <c r="G83" s="127"/>
      <c r="H83" s="127"/>
      <c r="I83" s="127"/>
      <c r="J83" s="127"/>
      <c r="K83" s="134" t="s">
        <v>483</v>
      </c>
      <c r="L83" s="134"/>
      <c r="M83" s="134"/>
      <c r="N83" s="62" t="s">
        <v>532</v>
      </c>
      <c r="O83" s="62" t="s">
        <v>484</v>
      </c>
      <c r="P83" s="127"/>
      <c r="Q83" s="64" t="s">
        <v>264</v>
      </c>
      <c r="R83" s="29">
        <v>43101</v>
      </c>
      <c r="S83" s="29">
        <v>43465</v>
      </c>
      <c r="T83" s="30">
        <v>43196</v>
      </c>
      <c r="U83" s="15">
        <v>1</v>
      </c>
      <c r="V83" s="123" t="s">
        <v>698</v>
      </c>
      <c r="W83" s="113"/>
      <c r="X83" s="114"/>
      <c r="Y83" s="63"/>
      <c r="Z83" s="63"/>
      <c r="AA83" s="129"/>
      <c r="AB83" s="129"/>
      <c r="AC83" s="129"/>
      <c r="AD83" s="63"/>
      <c r="AE83" s="54"/>
      <c r="AF83" s="129"/>
      <c r="AG83" s="129"/>
      <c r="AH83" s="129"/>
      <c r="AI83" s="92">
        <v>43557</v>
      </c>
      <c r="AJ83" s="54"/>
      <c r="AK83" s="63"/>
      <c r="AL83" s="113"/>
      <c r="AM83" s="114"/>
    </row>
    <row r="84" spans="1:39" ht="62.25" customHeight="1" hidden="1">
      <c r="A84" s="127"/>
      <c r="B84" s="127"/>
      <c r="C84" s="127"/>
      <c r="D84" s="127"/>
      <c r="E84" s="127"/>
      <c r="F84" s="127"/>
      <c r="G84" s="127"/>
      <c r="H84" s="127"/>
      <c r="I84" s="127"/>
      <c r="J84" s="127"/>
      <c r="K84" s="127" t="s">
        <v>485</v>
      </c>
      <c r="L84" s="127"/>
      <c r="M84" s="127"/>
      <c r="N84" s="62" t="s">
        <v>486</v>
      </c>
      <c r="O84" s="62" t="s">
        <v>460</v>
      </c>
      <c r="P84" s="127"/>
      <c r="Q84" s="64" t="s">
        <v>264</v>
      </c>
      <c r="R84" s="29">
        <v>43101</v>
      </c>
      <c r="S84" s="29">
        <v>43465</v>
      </c>
      <c r="T84" s="30">
        <v>43196</v>
      </c>
      <c r="U84" s="15">
        <v>0.03</v>
      </c>
      <c r="V84" s="123" t="s">
        <v>791</v>
      </c>
      <c r="W84" s="113"/>
      <c r="X84" s="118"/>
      <c r="Y84" s="63"/>
      <c r="Z84" s="63"/>
      <c r="AA84" s="129"/>
      <c r="AB84" s="129"/>
      <c r="AC84" s="129"/>
      <c r="AD84" s="63"/>
      <c r="AE84" s="54"/>
      <c r="AF84" s="129"/>
      <c r="AG84" s="129"/>
      <c r="AH84" s="129"/>
      <c r="AI84" s="92">
        <v>43558</v>
      </c>
      <c r="AJ84" s="54"/>
      <c r="AK84" s="63"/>
      <c r="AL84" s="113"/>
      <c r="AM84" s="118"/>
    </row>
    <row r="85" spans="1:39" ht="78.75" customHeight="1" hidden="1">
      <c r="A85" s="127"/>
      <c r="B85" s="127"/>
      <c r="C85" s="127"/>
      <c r="D85" s="127"/>
      <c r="E85" s="127"/>
      <c r="F85" s="127"/>
      <c r="G85" s="127"/>
      <c r="H85" s="127"/>
      <c r="I85" s="127"/>
      <c r="J85" s="127"/>
      <c r="K85" s="127" t="s">
        <v>487</v>
      </c>
      <c r="L85" s="127"/>
      <c r="M85" s="127"/>
      <c r="N85" s="62" t="s">
        <v>488</v>
      </c>
      <c r="O85" s="62" t="s">
        <v>460</v>
      </c>
      <c r="P85" s="127"/>
      <c r="Q85" s="64" t="s">
        <v>264</v>
      </c>
      <c r="R85" s="29">
        <v>43101</v>
      </c>
      <c r="S85" s="29">
        <v>43465</v>
      </c>
      <c r="T85" s="30">
        <v>43196</v>
      </c>
      <c r="U85" s="15">
        <v>0.03</v>
      </c>
      <c r="V85" s="123" t="s">
        <v>791</v>
      </c>
      <c r="W85" s="113"/>
      <c r="X85" s="118"/>
      <c r="Y85" s="63"/>
      <c r="Z85" s="63"/>
      <c r="AA85" s="129"/>
      <c r="AB85" s="129"/>
      <c r="AC85" s="129"/>
      <c r="AD85" s="63"/>
      <c r="AE85" s="54"/>
      <c r="AF85" s="129"/>
      <c r="AG85" s="129"/>
      <c r="AH85" s="129"/>
      <c r="AI85" s="92">
        <v>43559</v>
      </c>
      <c r="AJ85" s="54"/>
      <c r="AK85" s="63"/>
      <c r="AL85" s="113"/>
      <c r="AM85" s="118"/>
    </row>
    <row r="86" spans="1:39" ht="62.25" customHeight="1" hidden="1">
      <c r="A86" s="127"/>
      <c r="B86" s="127"/>
      <c r="C86" s="127"/>
      <c r="D86" s="127"/>
      <c r="E86" s="127"/>
      <c r="F86" s="127"/>
      <c r="G86" s="127"/>
      <c r="H86" s="127"/>
      <c r="I86" s="127"/>
      <c r="J86" s="127"/>
      <c r="K86" s="127" t="s">
        <v>489</v>
      </c>
      <c r="L86" s="127"/>
      <c r="M86" s="127"/>
      <c r="N86" s="62" t="s">
        <v>533</v>
      </c>
      <c r="O86" s="62" t="s">
        <v>464</v>
      </c>
      <c r="P86" s="127"/>
      <c r="Q86" s="64" t="s">
        <v>264</v>
      </c>
      <c r="R86" s="29">
        <v>43101</v>
      </c>
      <c r="S86" s="29">
        <v>43465</v>
      </c>
      <c r="T86" s="30">
        <v>43196</v>
      </c>
      <c r="U86" s="15">
        <v>0.03</v>
      </c>
      <c r="V86" s="123" t="s">
        <v>791</v>
      </c>
      <c r="W86" s="113"/>
      <c r="X86" s="118"/>
      <c r="Y86" s="63"/>
      <c r="Z86" s="63"/>
      <c r="AA86" s="129"/>
      <c r="AB86" s="129"/>
      <c r="AC86" s="129"/>
      <c r="AD86" s="63"/>
      <c r="AE86" s="54"/>
      <c r="AF86" s="129"/>
      <c r="AG86" s="129"/>
      <c r="AH86" s="129"/>
      <c r="AI86" s="92">
        <v>43560</v>
      </c>
      <c r="AJ86" s="54"/>
      <c r="AK86" s="63"/>
      <c r="AL86" s="113"/>
      <c r="AM86" s="118"/>
    </row>
    <row r="87" spans="1:39" ht="62.25" customHeight="1" hidden="1">
      <c r="A87" s="127"/>
      <c r="B87" s="127"/>
      <c r="C87" s="127"/>
      <c r="D87" s="127"/>
      <c r="E87" s="127"/>
      <c r="F87" s="127"/>
      <c r="G87" s="127"/>
      <c r="H87" s="127"/>
      <c r="I87" s="127"/>
      <c r="J87" s="127"/>
      <c r="K87" s="127" t="s">
        <v>490</v>
      </c>
      <c r="L87" s="127"/>
      <c r="M87" s="127"/>
      <c r="N87" s="62" t="s">
        <v>491</v>
      </c>
      <c r="O87" s="62" t="s">
        <v>464</v>
      </c>
      <c r="P87" s="127"/>
      <c r="Q87" s="64" t="s">
        <v>264</v>
      </c>
      <c r="R87" s="29">
        <v>43101</v>
      </c>
      <c r="S87" s="29">
        <v>43465</v>
      </c>
      <c r="T87" s="30">
        <v>43196</v>
      </c>
      <c r="U87" s="15">
        <v>0.03</v>
      </c>
      <c r="V87" s="123" t="s">
        <v>791</v>
      </c>
      <c r="W87" s="113"/>
      <c r="X87" s="118"/>
      <c r="Y87" s="63"/>
      <c r="Z87" s="63"/>
      <c r="AA87" s="129"/>
      <c r="AB87" s="129"/>
      <c r="AC87" s="129"/>
      <c r="AD87" s="63"/>
      <c r="AE87" s="54"/>
      <c r="AF87" s="129"/>
      <c r="AG87" s="129"/>
      <c r="AH87" s="129"/>
      <c r="AI87" s="92">
        <v>43561</v>
      </c>
      <c r="AJ87" s="54"/>
      <c r="AK87" s="63"/>
      <c r="AL87" s="113"/>
      <c r="AM87" s="118"/>
    </row>
    <row r="88" spans="1:39" ht="62.25" customHeight="1" hidden="1">
      <c r="A88" s="127"/>
      <c r="B88" s="127"/>
      <c r="C88" s="127"/>
      <c r="D88" s="127"/>
      <c r="E88" s="127"/>
      <c r="F88" s="127"/>
      <c r="G88" s="127"/>
      <c r="H88" s="127"/>
      <c r="I88" s="127"/>
      <c r="J88" s="127"/>
      <c r="K88" s="133" t="s">
        <v>534</v>
      </c>
      <c r="L88" s="133"/>
      <c r="M88" s="133"/>
      <c r="N88" s="62" t="s">
        <v>535</v>
      </c>
      <c r="O88" s="62" t="s">
        <v>484</v>
      </c>
      <c r="P88" s="127"/>
      <c r="Q88" s="64" t="s">
        <v>264</v>
      </c>
      <c r="R88" s="29">
        <v>43101</v>
      </c>
      <c r="S88" s="29">
        <v>43465</v>
      </c>
      <c r="T88" s="30">
        <v>43196</v>
      </c>
      <c r="U88" s="15">
        <v>0.03</v>
      </c>
      <c r="V88" s="123" t="s">
        <v>792</v>
      </c>
      <c r="W88" s="113"/>
      <c r="X88" s="114"/>
      <c r="Y88" s="63"/>
      <c r="Z88" s="63"/>
      <c r="AA88" s="129"/>
      <c r="AB88" s="129"/>
      <c r="AC88" s="129"/>
      <c r="AD88" s="63"/>
      <c r="AE88" s="54"/>
      <c r="AF88" s="129"/>
      <c r="AG88" s="129"/>
      <c r="AH88" s="129"/>
      <c r="AI88" s="92">
        <v>43562</v>
      </c>
      <c r="AJ88" s="54"/>
      <c r="AK88" s="63"/>
      <c r="AL88" s="113"/>
      <c r="AM88" s="114"/>
    </row>
    <row r="89" spans="1:39" ht="139.5" customHeight="1" hidden="1">
      <c r="A89" s="127"/>
      <c r="B89" s="127"/>
      <c r="C89" s="127"/>
      <c r="D89" s="127"/>
      <c r="E89" s="127"/>
      <c r="F89" s="127"/>
      <c r="G89" s="127"/>
      <c r="H89" s="127"/>
      <c r="I89" s="127"/>
      <c r="J89" s="127"/>
      <c r="K89" s="127" t="s">
        <v>536</v>
      </c>
      <c r="L89" s="127"/>
      <c r="M89" s="127"/>
      <c r="N89" s="62" t="s">
        <v>537</v>
      </c>
      <c r="O89" s="62" t="s">
        <v>460</v>
      </c>
      <c r="P89" s="127"/>
      <c r="Q89" s="64" t="s">
        <v>264</v>
      </c>
      <c r="R89" s="29">
        <v>43101</v>
      </c>
      <c r="S89" s="29">
        <v>43465</v>
      </c>
      <c r="T89" s="30">
        <v>43196</v>
      </c>
      <c r="U89" s="15">
        <v>0.03</v>
      </c>
      <c r="V89" s="123" t="s">
        <v>791</v>
      </c>
      <c r="W89" s="113"/>
      <c r="X89" s="118"/>
      <c r="Y89" s="63"/>
      <c r="Z89" s="63"/>
      <c r="AA89" s="129"/>
      <c r="AB89" s="129"/>
      <c r="AC89" s="129"/>
      <c r="AD89" s="63"/>
      <c r="AE89" s="54"/>
      <c r="AF89" s="129"/>
      <c r="AG89" s="129"/>
      <c r="AH89" s="129"/>
      <c r="AI89" s="92">
        <v>43563</v>
      </c>
      <c r="AJ89" s="54"/>
      <c r="AK89" s="63"/>
      <c r="AL89" s="113"/>
      <c r="AM89" s="118"/>
    </row>
    <row r="90" spans="1:39" ht="119.25" customHeight="1" hidden="1">
      <c r="A90" s="127"/>
      <c r="B90" s="127"/>
      <c r="C90" s="127"/>
      <c r="D90" s="127"/>
      <c r="E90" s="127"/>
      <c r="F90" s="127"/>
      <c r="G90" s="127"/>
      <c r="H90" s="127"/>
      <c r="I90" s="127"/>
      <c r="J90" s="127"/>
      <c r="K90" s="127" t="s">
        <v>538</v>
      </c>
      <c r="L90" s="127"/>
      <c r="M90" s="127"/>
      <c r="N90" s="62" t="s">
        <v>492</v>
      </c>
      <c r="O90" s="62" t="s">
        <v>460</v>
      </c>
      <c r="P90" s="127"/>
      <c r="Q90" s="64" t="s">
        <v>264</v>
      </c>
      <c r="R90" s="29">
        <v>43101</v>
      </c>
      <c r="S90" s="29">
        <v>43465</v>
      </c>
      <c r="T90" s="30">
        <v>43196</v>
      </c>
      <c r="U90" s="15">
        <v>0.03</v>
      </c>
      <c r="V90" s="123" t="s">
        <v>791</v>
      </c>
      <c r="W90" s="113"/>
      <c r="X90" s="118"/>
      <c r="Y90" s="63"/>
      <c r="Z90" s="63"/>
      <c r="AA90" s="129"/>
      <c r="AB90" s="129"/>
      <c r="AC90" s="129"/>
      <c r="AD90" s="63"/>
      <c r="AE90" s="54"/>
      <c r="AF90" s="129"/>
      <c r="AG90" s="129"/>
      <c r="AH90" s="129"/>
      <c r="AI90" s="92">
        <v>43564</v>
      </c>
      <c r="AJ90" s="54"/>
      <c r="AK90" s="63"/>
      <c r="AL90" s="113"/>
      <c r="AM90" s="118"/>
    </row>
    <row r="91" spans="1:39" ht="142.5" customHeight="1" hidden="1">
      <c r="A91" s="127" t="s">
        <v>31</v>
      </c>
      <c r="B91" s="127" t="s">
        <v>50</v>
      </c>
      <c r="C91" s="127" t="s">
        <v>62</v>
      </c>
      <c r="D91" s="127"/>
      <c r="E91" s="127" t="s">
        <v>87</v>
      </c>
      <c r="F91" s="127"/>
      <c r="G91" s="127" t="s">
        <v>97</v>
      </c>
      <c r="H91" s="127"/>
      <c r="I91" s="127" t="s">
        <v>103</v>
      </c>
      <c r="J91" s="127"/>
      <c r="K91" s="127" t="s">
        <v>539</v>
      </c>
      <c r="L91" s="127"/>
      <c r="M91" s="127"/>
      <c r="N91" s="62" t="s">
        <v>540</v>
      </c>
      <c r="O91" s="62" t="s">
        <v>464</v>
      </c>
      <c r="P91" s="127" t="s">
        <v>393</v>
      </c>
      <c r="Q91" s="64" t="s">
        <v>264</v>
      </c>
      <c r="R91" s="29">
        <v>43101</v>
      </c>
      <c r="S91" s="29">
        <v>43465</v>
      </c>
      <c r="T91" s="30">
        <v>43196</v>
      </c>
      <c r="U91" s="15">
        <v>0.04</v>
      </c>
      <c r="V91" s="123" t="s">
        <v>791</v>
      </c>
      <c r="W91" s="113"/>
      <c r="X91" s="118"/>
      <c r="Y91" s="63"/>
      <c r="Z91" s="63"/>
      <c r="AA91" s="129"/>
      <c r="AB91" s="129"/>
      <c r="AC91" s="129"/>
      <c r="AD91" s="63"/>
      <c r="AE91" s="54"/>
      <c r="AF91" s="129"/>
      <c r="AG91" s="129"/>
      <c r="AH91" s="129"/>
      <c r="AI91" s="92">
        <v>43565</v>
      </c>
      <c r="AJ91" s="54"/>
      <c r="AK91" s="63"/>
      <c r="AL91" s="113"/>
      <c r="AM91" s="118"/>
    </row>
    <row r="92" spans="1:39" ht="156.75" customHeight="1" hidden="1">
      <c r="A92" s="127"/>
      <c r="B92" s="127"/>
      <c r="C92" s="127"/>
      <c r="D92" s="127"/>
      <c r="E92" s="127"/>
      <c r="F92" s="127"/>
      <c r="G92" s="127"/>
      <c r="H92" s="127"/>
      <c r="I92" s="127"/>
      <c r="J92" s="127"/>
      <c r="K92" s="127" t="s">
        <v>541</v>
      </c>
      <c r="L92" s="127"/>
      <c r="M92" s="127"/>
      <c r="N92" s="62" t="s">
        <v>542</v>
      </c>
      <c r="O92" s="62" t="s">
        <v>464</v>
      </c>
      <c r="P92" s="127"/>
      <c r="Q92" s="64" t="s">
        <v>264</v>
      </c>
      <c r="R92" s="29">
        <v>43101</v>
      </c>
      <c r="S92" s="29">
        <v>43465</v>
      </c>
      <c r="T92" s="30">
        <v>43196</v>
      </c>
      <c r="U92" s="15">
        <v>0.03</v>
      </c>
      <c r="V92" s="123" t="s">
        <v>791</v>
      </c>
      <c r="W92" s="113"/>
      <c r="X92" s="118"/>
      <c r="Y92" s="63"/>
      <c r="Z92" s="63"/>
      <c r="AA92" s="129"/>
      <c r="AB92" s="129"/>
      <c r="AC92" s="129"/>
      <c r="AD92" s="63"/>
      <c r="AE92" s="54"/>
      <c r="AF92" s="129"/>
      <c r="AG92" s="129"/>
      <c r="AH92" s="129"/>
      <c r="AI92" s="92">
        <v>43566</v>
      </c>
      <c r="AJ92" s="54"/>
      <c r="AK92" s="63"/>
      <c r="AL92" s="113"/>
      <c r="AM92" s="118"/>
    </row>
    <row r="93" spans="1:39" ht="56.25" customHeight="1" hidden="1">
      <c r="A93" s="127"/>
      <c r="B93" s="127"/>
      <c r="C93" s="127"/>
      <c r="D93" s="127"/>
      <c r="E93" s="127"/>
      <c r="F93" s="127"/>
      <c r="G93" s="127"/>
      <c r="H93" s="127"/>
      <c r="I93" s="127"/>
      <c r="J93" s="127"/>
      <c r="K93" s="127" t="s">
        <v>493</v>
      </c>
      <c r="L93" s="127"/>
      <c r="M93" s="127"/>
      <c r="N93" s="62" t="s">
        <v>494</v>
      </c>
      <c r="O93" s="62" t="s">
        <v>460</v>
      </c>
      <c r="P93" s="127"/>
      <c r="Q93" s="64" t="s">
        <v>264</v>
      </c>
      <c r="R93" s="29">
        <v>43101</v>
      </c>
      <c r="S93" s="29">
        <v>43465</v>
      </c>
      <c r="T93" s="30">
        <v>43196</v>
      </c>
      <c r="U93" s="15">
        <v>0.5</v>
      </c>
      <c r="V93" s="123" t="s">
        <v>793</v>
      </c>
      <c r="W93" s="113"/>
      <c r="X93" s="114"/>
      <c r="Y93" s="63"/>
      <c r="Z93" s="63"/>
      <c r="AA93" s="129"/>
      <c r="AB93" s="129"/>
      <c r="AC93" s="129"/>
      <c r="AD93" s="63"/>
      <c r="AE93" s="54"/>
      <c r="AF93" s="129"/>
      <c r="AG93" s="129"/>
      <c r="AH93" s="129"/>
      <c r="AI93" s="92">
        <v>43567</v>
      </c>
      <c r="AJ93" s="54"/>
      <c r="AK93" s="63"/>
      <c r="AL93" s="113"/>
      <c r="AM93" s="114"/>
    </row>
    <row r="94" spans="1:39" ht="56.25" customHeight="1" hidden="1">
      <c r="A94" s="127"/>
      <c r="B94" s="127"/>
      <c r="C94" s="127"/>
      <c r="D94" s="127"/>
      <c r="E94" s="127"/>
      <c r="F94" s="127"/>
      <c r="G94" s="127"/>
      <c r="H94" s="127"/>
      <c r="I94" s="127"/>
      <c r="J94" s="127"/>
      <c r="K94" s="127" t="s">
        <v>495</v>
      </c>
      <c r="L94" s="127"/>
      <c r="M94" s="127"/>
      <c r="N94" s="62" t="s">
        <v>543</v>
      </c>
      <c r="O94" s="62" t="s">
        <v>496</v>
      </c>
      <c r="P94" s="127"/>
      <c r="Q94" s="64" t="s">
        <v>264</v>
      </c>
      <c r="R94" s="29">
        <v>43101</v>
      </c>
      <c r="S94" s="29">
        <v>43465</v>
      </c>
      <c r="T94" s="30">
        <v>43196</v>
      </c>
      <c r="U94" s="15">
        <v>0.03</v>
      </c>
      <c r="V94" s="123" t="s">
        <v>793</v>
      </c>
      <c r="W94" s="113"/>
      <c r="X94" s="114"/>
      <c r="Y94" s="63"/>
      <c r="Z94" s="63"/>
      <c r="AA94" s="129"/>
      <c r="AB94" s="129"/>
      <c r="AC94" s="129"/>
      <c r="AD94" s="63"/>
      <c r="AE94" s="54"/>
      <c r="AF94" s="129"/>
      <c r="AG94" s="129"/>
      <c r="AH94" s="129"/>
      <c r="AI94" s="92">
        <v>43568</v>
      </c>
      <c r="AJ94" s="54"/>
      <c r="AK94" s="63"/>
      <c r="AL94" s="113"/>
      <c r="AM94" s="114"/>
    </row>
    <row r="95" spans="1:39" ht="58.5" customHeight="1" hidden="1">
      <c r="A95" s="127"/>
      <c r="B95" s="127"/>
      <c r="C95" s="127"/>
      <c r="D95" s="127"/>
      <c r="E95" s="127"/>
      <c r="F95" s="127"/>
      <c r="G95" s="127"/>
      <c r="H95" s="127"/>
      <c r="I95" s="127"/>
      <c r="J95" s="127"/>
      <c r="K95" s="127" t="s">
        <v>497</v>
      </c>
      <c r="L95" s="127"/>
      <c r="M95" s="127"/>
      <c r="N95" s="62" t="s">
        <v>544</v>
      </c>
      <c r="O95" s="62" t="s">
        <v>460</v>
      </c>
      <c r="P95" s="127"/>
      <c r="Q95" s="64" t="s">
        <v>264</v>
      </c>
      <c r="R95" s="29">
        <v>43101</v>
      </c>
      <c r="S95" s="29">
        <v>43465</v>
      </c>
      <c r="T95" s="30">
        <v>43196</v>
      </c>
      <c r="U95" s="15">
        <v>0.2</v>
      </c>
      <c r="V95" s="123" t="s">
        <v>794</v>
      </c>
      <c r="W95" s="113"/>
      <c r="X95" s="118"/>
      <c r="Y95" s="63"/>
      <c r="Z95" s="63"/>
      <c r="AA95" s="129"/>
      <c r="AB95" s="129"/>
      <c r="AC95" s="129"/>
      <c r="AD95" s="63"/>
      <c r="AE95" s="54"/>
      <c r="AF95" s="129"/>
      <c r="AG95" s="129"/>
      <c r="AH95" s="129"/>
      <c r="AI95" s="92">
        <v>43569</v>
      </c>
      <c r="AJ95" s="54"/>
      <c r="AK95" s="63"/>
      <c r="AL95" s="113"/>
      <c r="AM95" s="118"/>
    </row>
    <row r="96" spans="1:39" ht="63.75" customHeight="1" hidden="1">
      <c r="A96" s="127"/>
      <c r="B96" s="127"/>
      <c r="C96" s="127"/>
      <c r="D96" s="127"/>
      <c r="E96" s="127"/>
      <c r="F96" s="127"/>
      <c r="G96" s="127"/>
      <c r="H96" s="127"/>
      <c r="I96" s="127"/>
      <c r="J96" s="127"/>
      <c r="K96" s="127" t="s">
        <v>545</v>
      </c>
      <c r="L96" s="127"/>
      <c r="M96" s="127"/>
      <c r="N96" s="62" t="s">
        <v>546</v>
      </c>
      <c r="O96" s="62" t="s">
        <v>460</v>
      </c>
      <c r="P96" s="127"/>
      <c r="Q96" s="64" t="s">
        <v>264</v>
      </c>
      <c r="R96" s="29">
        <v>43101</v>
      </c>
      <c r="S96" s="29">
        <v>43465</v>
      </c>
      <c r="T96" s="30">
        <v>43196</v>
      </c>
      <c r="U96" s="15">
        <v>0.2</v>
      </c>
      <c r="V96" s="123" t="s">
        <v>794</v>
      </c>
      <c r="W96" s="113"/>
      <c r="X96" s="118"/>
      <c r="Y96" s="63"/>
      <c r="Z96" s="63"/>
      <c r="AA96" s="129"/>
      <c r="AB96" s="129"/>
      <c r="AC96" s="129"/>
      <c r="AD96" s="63"/>
      <c r="AE96" s="54"/>
      <c r="AF96" s="129"/>
      <c r="AG96" s="129"/>
      <c r="AH96" s="129"/>
      <c r="AI96" s="92">
        <v>43570</v>
      </c>
      <c r="AJ96" s="54"/>
      <c r="AK96" s="63"/>
      <c r="AL96" s="113"/>
      <c r="AM96" s="118"/>
    </row>
    <row r="97" spans="1:39" ht="60" customHeight="1" hidden="1">
      <c r="A97" s="127"/>
      <c r="B97" s="127"/>
      <c r="C97" s="127"/>
      <c r="D97" s="127"/>
      <c r="E97" s="127"/>
      <c r="F97" s="127"/>
      <c r="G97" s="127"/>
      <c r="H97" s="127"/>
      <c r="I97" s="127"/>
      <c r="J97" s="127"/>
      <c r="K97" s="127" t="s">
        <v>547</v>
      </c>
      <c r="L97" s="127"/>
      <c r="M97" s="127"/>
      <c r="N97" s="62" t="s">
        <v>548</v>
      </c>
      <c r="O97" s="62" t="s">
        <v>464</v>
      </c>
      <c r="P97" s="127"/>
      <c r="Q97" s="64" t="s">
        <v>264</v>
      </c>
      <c r="R97" s="29">
        <v>43101</v>
      </c>
      <c r="S97" s="29">
        <v>43465</v>
      </c>
      <c r="T97" s="30">
        <v>43196</v>
      </c>
      <c r="U97" s="15">
        <v>0.2</v>
      </c>
      <c r="V97" s="123" t="s">
        <v>794</v>
      </c>
      <c r="W97" s="113"/>
      <c r="X97" s="118"/>
      <c r="Y97" s="63"/>
      <c r="Z97" s="63"/>
      <c r="AA97" s="129"/>
      <c r="AB97" s="129"/>
      <c r="AC97" s="129"/>
      <c r="AD97" s="63"/>
      <c r="AE97" s="54"/>
      <c r="AF97" s="129"/>
      <c r="AG97" s="129"/>
      <c r="AH97" s="129"/>
      <c r="AI97" s="92">
        <v>43571</v>
      </c>
      <c r="AJ97" s="54"/>
      <c r="AK97" s="63"/>
      <c r="AL97" s="113"/>
      <c r="AM97" s="118"/>
    </row>
    <row r="98" spans="1:39" ht="65.25" customHeight="1" hidden="1">
      <c r="A98" s="127"/>
      <c r="B98" s="127"/>
      <c r="C98" s="127"/>
      <c r="D98" s="127"/>
      <c r="E98" s="127"/>
      <c r="F98" s="127"/>
      <c r="G98" s="127"/>
      <c r="H98" s="127"/>
      <c r="I98" s="127"/>
      <c r="J98" s="127"/>
      <c r="K98" s="127" t="s">
        <v>549</v>
      </c>
      <c r="L98" s="127"/>
      <c r="M98" s="127"/>
      <c r="N98" s="62" t="s">
        <v>550</v>
      </c>
      <c r="O98" s="62" t="s">
        <v>464</v>
      </c>
      <c r="P98" s="127"/>
      <c r="Q98" s="64" t="s">
        <v>264</v>
      </c>
      <c r="R98" s="29">
        <v>43101</v>
      </c>
      <c r="S98" s="29">
        <v>43465</v>
      </c>
      <c r="T98" s="30">
        <v>43196</v>
      </c>
      <c r="U98" s="15">
        <v>0.2</v>
      </c>
      <c r="V98" s="123" t="s">
        <v>794</v>
      </c>
      <c r="W98" s="113"/>
      <c r="X98" s="118"/>
      <c r="Y98" s="63"/>
      <c r="Z98" s="63"/>
      <c r="AA98" s="129"/>
      <c r="AB98" s="129"/>
      <c r="AC98" s="129"/>
      <c r="AD98" s="63"/>
      <c r="AE98" s="54"/>
      <c r="AF98" s="129"/>
      <c r="AG98" s="129"/>
      <c r="AH98" s="129"/>
      <c r="AI98" s="92">
        <v>43572</v>
      </c>
      <c r="AJ98" s="54"/>
      <c r="AK98" s="63"/>
      <c r="AL98" s="113"/>
      <c r="AM98" s="118"/>
    </row>
    <row r="99" spans="1:39" ht="56.25" customHeight="1" hidden="1">
      <c r="A99" s="127" t="s">
        <v>31</v>
      </c>
      <c r="B99" s="127" t="s">
        <v>50</v>
      </c>
      <c r="C99" s="127" t="s">
        <v>62</v>
      </c>
      <c r="D99" s="127"/>
      <c r="E99" s="127" t="s">
        <v>87</v>
      </c>
      <c r="F99" s="127"/>
      <c r="G99" s="127" t="s">
        <v>97</v>
      </c>
      <c r="H99" s="127"/>
      <c r="I99" s="127" t="s">
        <v>103</v>
      </c>
      <c r="J99" s="127"/>
      <c r="K99" s="127" t="s">
        <v>498</v>
      </c>
      <c r="L99" s="127"/>
      <c r="M99" s="127"/>
      <c r="N99" s="62" t="s">
        <v>544</v>
      </c>
      <c r="O99" s="62" t="s">
        <v>460</v>
      </c>
      <c r="P99" s="127" t="s">
        <v>393</v>
      </c>
      <c r="Q99" s="64" t="s">
        <v>264</v>
      </c>
      <c r="R99" s="29">
        <v>43101</v>
      </c>
      <c r="S99" s="29">
        <v>43465</v>
      </c>
      <c r="T99" s="30">
        <v>43196</v>
      </c>
      <c r="U99" s="15">
        <v>0.2</v>
      </c>
      <c r="V99" s="123" t="s">
        <v>794</v>
      </c>
      <c r="W99" s="113"/>
      <c r="X99" s="118"/>
      <c r="Y99" s="63"/>
      <c r="Z99" s="63"/>
      <c r="AA99" s="129"/>
      <c r="AB99" s="129"/>
      <c r="AC99" s="129"/>
      <c r="AD99" s="63"/>
      <c r="AE99" s="54"/>
      <c r="AF99" s="129"/>
      <c r="AG99" s="129"/>
      <c r="AH99" s="129"/>
      <c r="AI99" s="92">
        <v>43573</v>
      </c>
      <c r="AJ99" s="54"/>
      <c r="AK99" s="63"/>
      <c r="AL99" s="113"/>
      <c r="AM99" s="118"/>
    </row>
    <row r="100" spans="1:39" ht="90" customHeight="1" hidden="1">
      <c r="A100" s="127"/>
      <c r="B100" s="127"/>
      <c r="C100" s="127"/>
      <c r="D100" s="127"/>
      <c r="E100" s="127"/>
      <c r="F100" s="127"/>
      <c r="G100" s="127"/>
      <c r="H100" s="127"/>
      <c r="I100" s="127"/>
      <c r="J100" s="127"/>
      <c r="K100" s="127" t="s">
        <v>545</v>
      </c>
      <c r="L100" s="127"/>
      <c r="M100" s="127"/>
      <c r="N100" s="62" t="s">
        <v>499</v>
      </c>
      <c r="O100" s="62" t="s">
        <v>460</v>
      </c>
      <c r="P100" s="127"/>
      <c r="Q100" s="64" t="s">
        <v>264</v>
      </c>
      <c r="R100" s="29">
        <v>43101</v>
      </c>
      <c r="S100" s="29">
        <v>43465</v>
      </c>
      <c r="T100" s="30">
        <v>43196</v>
      </c>
      <c r="U100" s="15">
        <v>0.1</v>
      </c>
      <c r="V100" s="123" t="s">
        <v>794</v>
      </c>
      <c r="W100" s="113"/>
      <c r="X100" s="118"/>
      <c r="Y100" s="63"/>
      <c r="Z100" s="63"/>
      <c r="AA100" s="129"/>
      <c r="AB100" s="129"/>
      <c r="AC100" s="129"/>
      <c r="AD100" s="63"/>
      <c r="AE100" s="54"/>
      <c r="AF100" s="129"/>
      <c r="AG100" s="129"/>
      <c r="AH100" s="129"/>
      <c r="AI100" s="92">
        <v>43574</v>
      </c>
      <c r="AJ100" s="54"/>
      <c r="AK100" s="63"/>
      <c r="AL100" s="113"/>
      <c r="AM100" s="118"/>
    </row>
    <row r="101" spans="1:39" ht="80.25" customHeight="1" hidden="1">
      <c r="A101" s="127"/>
      <c r="B101" s="127"/>
      <c r="C101" s="127"/>
      <c r="D101" s="127"/>
      <c r="E101" s="127"/>
      <c r="F101" s="127"/>
      <c r="G101" s="127"/>
      <c r="H101" s="127"/>
      <c r="I101" s="127"/>
      <c r="J101" s="127"/>
      <c r="K101" s="127" t="s">
        <v>500</v>
      </c>
      <c r="L101" s="127"/>
      <c r="M101" s="127"/>
      <c r="N101" s="62" t="s">
        <v>551</v>
      </c>
      <c r="O101" s="62" t="s">
        <v>464</v>
      </c>
      <c r="P101" s="127"/>
      <c r="Q101" s="64" t="s">
        <v>264</v>
      </c>
      <c r="R101" s="29">
        <v>43101</v>
      </c>
      <c r="S101" s="29">
        <v>43465</v>
      </c>
      <c r="T101" s="30">
        <v>43196</v>
      </c>
      <c r="U101" s="15">
        <v>0.1</v>
      </c>
      <c r="V101" s="123" t="s">
        <v>794</v>
      </c>
      <c r="W101" s="113"/>
      <c r="X101" s="118"/>
      <c r="Y101" s="63"/>
      <c r="Z101" s="63"/>
      <c r="AA101" s="129"/>
      <c r="AB101" s="129"/>
      <c r="AC101" s="129"/>
      <c r="AD101" s="63"/>
      <c r="AE101" s="54"/>
      <c r="AF101" s="129"/>
      <c r="AG101" s="129"/>
      <c r="AH101" s="129"/>
      <c r="AI101" s="92">
        <v>43575</v>
      </c>
      <c r="AJ101" s="54"/>
      <c r="AK101" s="63"/>
      <c r="AL101" s="113"/>
      <c r="AM101" s="118"/>
    </row>
    <row r="102" spans="1:39" ht="80.25" customHeight="1" hidden="1">
      <c r="A102" s="127"/>
      <c r="B102" s="127"/>
      <c r="C102" s="127"/>
      <c r="D102" s="127"/>
      <c r="E102" s="127"/>
      <c r="F102" s="127"/>
      <c r="G102" s="127"/>
      <c r="H102" s="127"/>
      <c r="I102" s="127"/>
      <c r="J102" s="127"/>
      <c r="K102" s="127" t="s">
        <v>501</v>
      </c>
      <c r="L102" s="127"/>
      <c r="M102" s="127"/>
      <c r="N102" s="62" t="s">
        <v>502</v>
      </c>
      <c r="O102" s="62" t="s">
        <v>464</v>
      </c>
      <c r="P102" s="127"/>
      <c r="Q102" s="64" t="s">
        <v>264</v>
      </c>
      <c r="R102" s="29">
        <v>43101</v>
      </c>
      <c r="S102" s="29">
        <v>43465</v>
      </c>
      <c r="T102" s="30">
        <v>43196</v>
      </c>
      <c r="U102" s="15">
        <v>0.1</v>
      </c>
      <c r="V102" s="123" t="s">
        <v>794</v>
      </c>
      <c r="W102" s="113"/>
      <c r="X102" s="118"/>
      <c r="Y102" s="63"/>
      <c r="Z102" s="63"/>
      <c r="AA102" s="129"/>
      <c r="AB102" s="129"/>
      <c r="AC102" s="129"/>
      <c r="AD102" s="63"/>
      <c r="AE102" s="54"/>
      <c r="AF102" s="129"/>
      <c r="AG102" s="129"/>
      <c r="AH102" s="129"/>
      <c r="AI102" s="92">
        <v>43576</v>
      </c>
      <c r="AJ102" s="54"/>
      <c r="AK102" s="63"/>
      <c r="AL102" s="113"/>
      <c r="AM102" s="118"/>
    </row>
    <row r="103" spans="1:39" ht="91.5" customHeight="1" hidden="1">
      <c r="A103" s="127"/>
      <c r="B103" s="127"/>
      <c r="C103" s="127"/>
      <c r="D103" s="127"/>
      <c r="E103" s="127"/>
      <c r="F103" s="127"/>
      <c r="G103" s="127"/>
      <c r="H103" s="127"/>
      <c r="I103" s="127"/>
      <c r="J103" s="127"/>
      <c r="K103" s="127" t="s">
        <v>503</v>
      </c>
      <c r="L103" s="127"/>
      <c r="M103" s="127"/>
      <c r="N103" s="62" t="s">
        <v>504</v>
      </c>
      <c r="O103" s="62" t="s">
        <v>505</v>
      </c>
      <c r="P103" s="127"/>
      <c r="Q103" s="64" t="s">
        <v>264</v>
      </c>
      <c r="R103" s="29">
        <v>43101</v>
      </c>
      <c r="S103" s="29">
        <v>43465</v>
      </c>
      <c r="T103" s="30">
        <v>43196</v>
      </c>
      <c r="U103" s="15">
        <v>0.05</v>
      </c>
      <c r="V103" s="123" t="s">
        <v>794</v>
      </c>
      <c r="W103" s="113"/>
      <c r="X103" s="118"/>
      <c r="Y103" s="63"/>
      <c r="Z103" s="63"/>
      <c r="AA103" s="129"/>
      <c r="AB103" s="129"/>
      <c r="AC103" s="129"/>
      <c r="AD103" s="63"/>
      <c r="AE103" s="54"/>
      <c r="AF103" s="129"/>
      <c r="AG103" s="129"/>
      <c r="AH103" s="129"/>
      <c r="AI103" s="92">
        <v>43577</v>
      </c>
      <c r="AJ103" s="54"/>
      <c r="AK103" s="63"/>
      <c r="AL103" s="113"/>
      <c r="AM103" s="118"/>
    </row>
    <row r="104" spans="1:39" ht="47.25" customHeight="1" hidden="1">
      <c r="A104" s="127"/>
      <c r="B104" s="127"/>
      <c r="C104" s="127"/>
      <c r="D104" s="127"/>
      <c r="E104" s="127"/>
      <c r="F104" s="127"/>
      <c r="G104" s="127"/>
      <c r="H104" s="127"/>
      <c r="I104" s="127"/>
      <c r="J104" s="127"/>
      <c r="K104" s="127" t="s">
        <v>506</v>
      </c>
      <c r="L104" s="127"/>
      <c r="M104" s="127"/>
      <c r="N104" s="62" t="s">
        <v>507</v>
      </c>
      <c r="O104" s="62" t="s">
        <v>460</v>
      </c>
      <c r="P104" s="127"/>
      <c r="Q104" s="64" t="s">
        <v>264</v>
      </c>
      <c r="R104" s="29">
        <v>43101</v>
      </c>
      <c r="S104" s="29">
        <v>43465</v>
      </c>
      <c r="T104" s="30">
        <v>43196</v>
      </c>
      <c r="U104" s="15">
        <v>0.6</v>
      </c>
      <c r="V104" s="123" t="s">
        <v>793</v>
      </c>
      <c r="W104" s="113"/>
      <c r="X104" s="114"/>
      <c r="Y104" s="63"/>
      <c r="Z104" s="63"/>
      <c r="AA104" s="129"/>
      <c r="AB104" s="129"/>
      <c r="AC104" s="129"/>
      <c r="AD104" s="63"/>
      <c r="AE104" s="54"/>
      <c r="AF104" s="129"/>
      <c r="AG104" s="129"/>
      <c r="AH104" s="129"/>
      <c r="AI104" s="92">
        <v>43578</v>
      </c>
      <c r="AJ104" s="54"/>
      <c r="AK104" s="63"/>
      <c r="AL104" s="113"/>
      <c r="AM104" s="114"/>
    </row>
    <row r="105" spans="1:39" ht="46.5" customHeight="1" hidden="1">
      <c r="A105" s="127"/>
      <c r="B105" s="127"/>
      <c r="C105" s="127"/>
      <c r="D105" s="127"/>
      <c r="E105" s="127"/>
      <c r="F105" s="127"/>
      <c r="G105" s="127"/>
      <c r="H105" s="127"/>
      <c r="I105" s="127"/>
      <c r="J105" s="127"/>
      <c r="K105" s="127" t="s">
        <v>508</v>
      </c>
      <c r="L105" s="127"/>
      <c r="M105" s="127"/>
      <c r="N105" s="62" t="s">
        <v>552</v>
      </c>
      <c r="O105" s="62" t="s">
        <v>496</v>
      </c>
      <c r="P105" s="127"/>
      <c r="Q105" s="64" t="s">
        <v>264</v>
      </c>
      <c r="R105" s="29">
        <v>43101</v>
      </c>
      <c r="S105" s="29">
        <v>43465</v>
      </c>
      <c r="T105" s="30">
        <v>43196</v>
      </c>
      <c r="U105" s="15">
        <v>0.1</v>
      </c>
      <c r="V105" s="123" t="s">
        <v>793</v>
      </c>
      <c r="W105" s="113"/>
      <c r="X105" s="114"/>
      <c r="Y105" s="63"/>
      <c r="Z105" s="63"/>
      <c r="AA105" s="129"/>
      <c r="AB105" s="129"/>
      <c r="AC105" s="129"/>
      <c r="AD105" s="63"/>
      <c r="AE105" s="54"/>
      <c r="AF105" s="129"/>
      <c r="AG105" s="129"/>
      <c r="AH105" s="129"/>
      <c r="AI105" s="92">
        <v>43579</v>
      </c>
      <c r="AJ105" s="54"/>
      <c r="AK105" s="63"/>
      <c r="AL105" s="113"/>
      <c r="AM105" s="114"/>
    </row>
    <row r="106" spans="1:39" ht="54.75" customHeight="1" hidden="1">
      <c r="A106" s="127"/>
      <c r="B106" s="127"/>
      <c r="C106" s="127"/>
      <c r="D106" s="127"/>
      <c r="E106" s="127"/>
      <c r="F106" s="127"/>
      <c r="G106" s="127"/>
      <c r="H106" s="127"/>
      <c r="I106" s="127"/>
      <c r="J106" s="127"/>
      <c r="K106" s="127" t="s">
        <v>509</v>
      </c>
      <c r="L106" s="127"/>
      <c r="M106" s="127"/>
      <c r="N106" s="62" t="s">
        <v>510</v>
      </c>
      <c r="O106" s="62" t="s">
        <v>511</v>
      </c>
      <c r="P106" s="127"/>
      <c r="Q106" s="64" t="s">
        <v>264</v>
      </c>
      <c r="R106" s="29">
        <v>43101</v>
      </c>
      <c r="S106" s="29">
        <v>43465</v>
      </c>
      <c r="T106" s="30">
        <v>43196</v>
      </c>
      <c r="U106" s="15">
        <v>0.43</v>
      </c>
      <c r="V106" s="123" t="s">
        <v>795</v>
      </c>
      <c r="W106" s="113"/>
      <c r="X106" s="118"/>
      <c r="Y106" s="63"/>
      <c r="Z106" s="63"/>
      <c r="AA106" s="129"/>
      <c r="AB106" s="129"/>
      <c r="AC106" s="129"/>
      <c r="AD106" s="63"/>
      <c r="AE106" s="54"/>
      <c r="AF106" s="129"/>
      <c r="AG106" s="129"/>
      <c r="AH106" s="129"/>
      <c r="AI106" s="92">
        <v>43580</v>
      </c>
      <c r="AJ106" s="54"/>
      <c r="AK106" s="63"/>
      <c r="AL106" s="113"/>
      <c r="AM106" s="118"/>
    </row>
    <row r="107" spans="1:39" ht="54" customHeight="1" hidden="1">
      <c r="A107" s="127"/>
      <c r="B107" s="127"/>
      <c r="C107" s="127"/>
      <c r="D107" s="127"/>
      <c r="E107" s="127"/>
      <c r="F107" s="127"/>
      <c r="G107" s="127"/>
      <c r="H107" s="127"/>
      <c r="I107" s="127"/>
      <c r="J107" s="127"/>
      <c r="K107" s="127" t="s">
        <v>512</v>
      </c>
      <c r="L107" s="127"/>
      <c r="M107" s="127"/>
      <c r="N107" s="62" t="s">
        <v>513</v>
      </c>
      <c r="O107" s="62" t="s">
        <v>460</v>
      </c>
      <c r="P107" s="127"/>
      <c r="Q107" s="64" t="s">
        <v>264</v>
      </c>
      <c r="R107" s="29">
        <v>43101</v>
      </c>
      <c r="S107" s="29">
        <v>43465</v>
      </c>
      <c r="T107" s="30">
        <v>43196</v>
      </c>
      <c r="U107" s="15">
        <v>0.05</v>
      </c>
      <c r="V107" s="123" t="s">
        <v>796</v>
      </c>
      <c r="W107" s="113"/>
      <c r="X107" s="118"/>
      <c r="Y107" s="63"/>
      <c r="Z107" s="63"/>
      <c r="AA107" s="129"/>
      <c r="AB107" s="129"/>
      <c r="AC107" s="129"/>
      <c r="AD107" s="63"/>
      <c r="AE107" s="54"/>
      <c r="AF107" s="129"/>
      <c r="AG107" s="129"/>
      <c r="AH107" s="129"/>
      <c r="AI107" s="92">
        <v>43581</v>
      </c>
      <c r="AJ107" s="54"/>
      <c r="AK107" s="63"/>
      <c r="AL107" s="113"/>
      <c r="AM107" s="118"/>
    </row>
    <row r="108" spans="1:39" ht="56.25" customHeight="1" hidden="1">
      <c r="A108" s="127"/>
      <c r="B108" s="127"/>
      <c r="C108" s="127"/>
      <c r="D108" s="127"/>
      <c r="E108" s="127"/>
      <c r="F108" s="127"/>
      <c r="G108" s="127"/>
      <c r="H108" s="127"/>
      <c r="I108" s="127"/>
      <c r="J108" s="127"/>
      <c r="K108" s="127" t="s">
        <v>514</v>
      </c>
      <c r="L108" s="127"/>
      <c r="M108" s="127"/>
      <c r="N108" s="62" t="s">
        <v>553</v>
      </c>
      <c r="O108" s="62" t="s">
        <v>515</v>
      </c>
      <c r="P108" s="127"/>
      <c r="Q108" s="64" t="s">
        <v>264</v>
      </c>
      <c r="R108" s="29">
        <v>43101</v>
      </c>
      <c r="S108" s="29">
        <v>43465</v>
      </c>
      <c r="T108" s="30">
        <v>43196</v>
      </c>
      <c r="U108" s="15">
        <v>0.05</v>
      </c>
      <c r="V108" s="123" t="s">
        <v>700</v>
      </c>
      <c r="W108" s="113"/>
      <c r="X108" s="114"/>
      <c r="Y108" s="63"/>
      <c r="Z108" s="63"/>
      <c r="AA108" s="129"/>
      <c r="AB108" s="129"/>
      <c r="AC108" s="129"/>
      <c r="AD108" s="63"/>
      <c r="AE108" s="54"/>
      <c r="AF108" s="129"/>
      <c r="AG108" s="129"/>
      <c r="AH108" s="129"/>
      <c r="AI108" s="92">
        <v>43582</v>
      </c>
      <c r="AJ108" s="54"/>
      <c r="AK108" s="63"/>
      <c r="AL108" s="113"/>
      <c r="AM108" s="114"/>
    </row>
    <row r="109" spans="1:39" ht="49.5" customHeight="1" hidden="1">
      <c r="A109" s="127"/>
      <c r="B109" s="127"/>
      <c r="C109" s="127"/>
      <c r="D109" s="127"/>
      <c r="E109" s="127"/>
      <c r="F109" s="127"/>
      <c r="G109" s="127"/>
      <c r="H109" s="127"/>
      <c r="I109" s="127"/>
      <c r="J109" s="127"/>
      <c r="K109" s="127" t="s">
        <v>516</v>
      </c>
      <c r="L109" s="127"/>
      <c r="M109" s="127"/>
      <c r="N109" s="62" t="s">
        <v>517</v>
      </c>
      <c r="O109" s="62" t="s">
        <v>511</v>
      </c>
      <c r="P109" s="127"/>
      <c r="Q109" s="64" t="s">
        <v>264</v>
      </c>
      <c r="R109" s="29">
        <v>43101</v>
      </c>
      <c r="S109" s="29">
        <v>43465</v>
      </c>
      <c r="T109" s="30">
        <v>43196</v>
      </c>
      <c r="U109" s="15">
        <v>1</v>
      </c>
      <c r="V109" s="123" t="s">
        <v>760</v>
      </c>
      <c r="W109" s="113"/>
      <c r="X109" s="114"/>
      <c r="Y109" s="63"/>
      <c r="Z109" s="63"/>
      <c r="AA109" s="129"/>
      <c r="AB109" s="129"/>
      <c r="AC109" s="129"/>
      <c r="AD109" s="63"/>
      <c r="AE109" s="54"/>
      <c r="AF109" s="129"/>
      <c r="AG109" s="129"/>
      <c r="AH109" s="129"/>
      <c r="AI109" s="92">
        <v>43583</v>
      </c>
      <c r="AJ109" s="54"/>
      <c r="AK109" s="63"/>
      <c r="AL109" s="113"/>
      <c r="AM109" s="114"/>
    </row>
    <row r="110" spans="1:39" ht="50.25" customHeight="1" hidden="1">
      <c r="A110" s="127" t="s">
        <v>31</v>
      </c>
      <c r="B110" s="127" t="s">
        <v>50</v>
      </c>
      <c r="C110" s="127" t="s">
        <v>62</v>
      </c>
      <c r="D110" s="127"/>
      <c r="E110" s="127" t="s">
        <v>87</v>
      </c>
      <c r="F110" s="127"/>
      <c r="G110" s="127" t="s">
        <v>97</v>
      </c>
      <c r="H110" s="127"/>
      <c r="I110" s="127" t="s">
        <v>103</v>
      </c>
      <c r="J110" s="127"/>
      <c r="K110" s="127" t="s">
        <v>518</v>
      </c>
      <c r="L110" s="127"/>
      <c r="M110" s="127"/>
      <c r="N110" s="62" t="s">
        <v>519</v>
      </c>
      <c r="O110" s="62" t="s">
        <v>460</v>
      </c>
      <c r="P110" s="127" t="s">
        <v>393</v>
      </c>
      <c r="Q110" s="64" t="s">
        <v>264</v>
      </c>
      <c r="R110" s="29">
        <v>43101</v>
      </c>
      <c r="S110" s="29">
        <v>43465</v>
      </c>
      <c r="T110" s="30">
        <v>43196</v>
      </c>
      <c r="U110" s="15">
        <v>0.15</v>
      </c>
      <c r="V110" s="123" t="s">
        <v>701</v>
      </c>
      <c r="W110" s="113"/>
      <c r="X110" s="114"/>
      <c r="Y110" s="63"/>
      <c r="Z110" s="63"/>
      <c r="AA110" s="129"/>
      <c r="AB110" s="129"/>
      <c r="AC110" s="129"/>
      <c r="AD110" s="63"/>
      <c r="AE110" s="54"/>
      <c r="AF110" s="129"/>
      <c r="AG110" s="129"/>
      <c r="AH110" s="129"/>
      <c r="AI110" s="92">
        <v>43584</v>
      </c>
      <c r="AJ110" s="54"/>
      <c r="AK110" s="63"/>
      <c r="AL110" s="113"/>
      <c r="AM110" s="114"/>
    </row>
    <row r="111" spans="1:39" ht="46.5" customHeight="1" hidden="1">
      <c r="A111" s="127"/>
      <c r="B111" s="127"/>
      <c r="C111" s="127"/>
      <c r="D111" s="127"/>
      <c r="E111" s="127"/>
      <c r="F111" s="127"/>
      <c r="G111" s="127"/>
      <c r="H111" s="127"/>
      <c r="I111" s="127"/>
      <c r="J111" s="127"/>
      <c r="K111" s="127" t="s">
        <v>520</v>
      </c>
      <c r="L111" s="127"/>
      <c r="M111" s="127"/>
      <c r="N111" s="62" t="s">
        <v>554</v>
      </c>
      <c r="O111" s="62" t="s">
        <v>515</v>
      </c>
      <c r="P111" s="127"/>
      <c r="Q111" s="64" t="s">
        <v>264</v>
      </c>
      <c r="R111" s="29">
        <v>43101</v>
      </c>
      <c r="S111" s="29">
        <v>43465</v>
      </c>
      <c r="T111" s="30">
        <v>43196</v>
      </c>
      <c r="U111" s="15">
        <v>0.03</v>
      </c>
      <c r="V111" s="123" t="s">
        <v>702</v>
      </c>
      <c r="W111" s="113"/>
      <c r="X111" s="114"/>
      <c r="Y111" s="63"/>
      <c r="Z111" s="63"/>
      <c r="AA111" s="129"/>
      <c r="AB111" s="129"/>
      <c r="AC111" s="129"/>
      <c r="AD111" s="63"/>
      <c r="AE111" s="54"/>
      <c r="AF111" s="129"/>
      <c r="AG111" s="129"/>
      <c r="AH111" s="129"/>
      <c r="AI111" s="92">
        <v>43585</v>
      </c>
      <c r="AJ111" s="54"/>
      <c r="AK111" s="63"/>
      <c r="AL111" s="113"/>
      <c r="AM111" s="114"/>
    </row>
    <row r="112" spans="1:39" ht="48.75" customHeight="1" hidden="1">
      <c r="A112" s="127"/>
      <c r="B112" s="127"/>
      <c r="C112" s="127"/>
      <c r="D112" s="127"/>
      <c r="E112" s="127"/>
      <c r="F112" s="127"/>
      <c r="G112" s="127"/>
      <c r="H112" s="127"/>
      <c r="I112" s="127"/>
      <c r="J112" s="127"/>
      <c r="K112" s="127" t="s">
        <v>521</v>
      </c>
      <c r="L112" s="127"/>
      <c r="M112" s="127"/>
      <c r="N112" s="62" t="s">
        <v>522</v>
      </c>
      <c r="O112" s="62" t="s">
        <v>460</v>
      </c>
      <c r="P112" s="127"/>
      <c r="Q112" s="64" t="s">
        <v>264</v>
      </c>
      <c r="R112" s="29">
        <v>43101</v>
      </c>
      <c r="S112" s="29">
        <v>43465</v>
      </c>
      <c r="T112" s="30">
        <v>43196</v>
      </c>
      <c r="U112" s="15">
        <v>0.4</v>
      </c>
      <c r="V112" s="123" t="s">
        <v>699</v>
      </c>
      <c r="W112" s="113"/>
      <c r="X112" s="114"/>
      <c r="Y112" s="63"/>
      <c r="Z112" s="63"/>
      <c r="AA112" s="129"/>
      <c r="AB112" s="129"/>
      <c r="AC112" s="129"/>
      <c r="AD112" s="63"/>
      <c r="AE112" s="54"/>
      <c r="AF112" s="129"/>
      <c r="AG112" s="129"/>
      <c r="AH112" s="129"/>
      <c r="AI112" s="92">
        <v>43586</v>
      </c>
      <c r="AJ112" s="54"/>
      <c r="AK112" s="63"/>
      <c r="AL112" s="113"/>
      <c r="AM112" s="114"/>
    </row>
    <row r="113" spans="1:39" ht="48.75" customHeight="1" hidden="1">
      <c r="A113" s="127"/>
      <c r="B113" s="127"/>
      <c r="C113" s="127"/>
      <c r="D113" s="127"/>
      <c r="E113" s="127"/>
      <c r="F113" s="127"/>
      <c r="G113" s="127"/>
      <c r="H113" s="127"/>
      <c r="I113" s="127"/>
      <c r="J113" s="127"/>
      <c r="K113" s="127" t="s">
        <v>555</v>
      </c>
      <c r="L113" s="127"/>
      <c r="M113" s="127"/>
      <c r="N113" s="62" t="s">
        <v>556</v>
      </c>
      <c r="O113" s="62" t="s">
        <v>496</v>
      </c>
      <c r="P113" s="127"/>
      <c r="Q113" s="64" t="s">
        <v>264</v>
      </c>
      <c r="R113" s="29">
        <v>43101</v>
      </c>
      <c r="S113" s="29">
        <v>43465</v>
      </c>
      <c r="T113" s="30">
        <v>43196</v>
      </c>
      <c r="U113" s="15">
        <v>0.2</v>
      </c>
      <c r="V113" s="123" t="s">
        <v>699</v>
      </c>
      <c r="W113" s="113"/>
      <c r="X113" s="114"/>
      <c r="Y113" s="63"/>
      <c r="Z113" s="63"/>
      <c r="AA113" s="129"/>
      <c r="AB113" s="129"/>
      <c r="AC113" s="129"/>
      <c r="AD113" s="63"/>
      <c r="AE113" s="54"/>
      <c r="AF113" s="129"/>
      <c r="AG113" s="129"/>
      <c r="AH113" s="129"/>
      <c r="AI113" s="92">
        <v>43587</v>
      </c>
      <c r="AJ113" s="54"/>
      <c r="AK113" s="63"/>
      <c r="AL113" s="113"/>
      <c r="AM113" s="114"/>
    </row>
    <row r="114" spans="1:39" ht="56.25" customHeight="1" hidden="1">
      <c r="A114" s="127"/>
      <c r="B114" s="127"/>
      <c r="C114" s="127"/>
      <c r="D114" s="127"/>
      <c r="E114" s="127"/>
      <c r="F114" s="127"/>
      <c r="G114" s="127"/>
      <c r="H114" s="127"/>
      <c r="I114" s="127"/>
      <c r="J114" s="127"/>
      <c r="K114" s="127" t="s">
        <v>523</v>
      </c>
      <c r="L114" s="127"/>
      <c r="M114" s="127"/>
      <c r="N114" s="62" t="s">
        <v>524</v>
      </c>
      <c r="O114" s="62" t="s">
        <v>511</v>
      </c>
      <c r="P114" s="127"/>
      <c r="Q114" s="64" t="s">
        <v>264</v>
      </c>
      <c r="R114" s="29">
        <v>43101</v>
      </c>
      <c r="S114" s="29">
        <v>43465</v>
      </c>
      <c r="T114" s="30">
        <v>43196</v>
      </c>
      <c r="U114" s="15">
        <v>0.8</v>
      </c>
      <c r="V114" s="123" t="s">
        <v>703</v>
      </c>
      <c r="W114" s="113"/>
      <c r="X114" s="114"/>
      <c r="Y114" s="63"/>
      <c r="Z114" s="63"/>
      <c r="AA114" s="129"/>
      <c r="AB114" s="129"/>
      <c r="AC114" s="129"/>
      <c r="AD114" s="63"/>
      <c r="AE114" s="54"/>
      <c r="AF114" s="129"/>
      <c r="AG114" s="129"/>
      <c r="AH114" s="129"/>
      <c r="AI114" s="92">
        <v>43588</v>
      </c>
      <c r="AJ114" s="54"/>
      <c r="AK114" s="63"/>
      <c r="AL114" s="113"/>
      <c r="AM114" s="114"/>
    </row>
    <row r="115" spans="1:39" ht="51" customHeight="1" hidden="1">
      <c r="A115" s="127"/>
      <c r="B115" s="127"/>
      <c r="C115" s="127"/>
      <c r="D115" s="127"/>
      <c r="E115" s="127"/>
      <c r="F115" s="127"/>
      <c r="G115" s="127"/>
      <c r="H115" s="127"/>
      <c r="I115" s="127"/>
      <c r="J115" s="127"/>
      <c r="K115" s="127" t="s">
        <v>525</v>
      </c>
      <c r="L115" s="127"/>
      <c r="M115" s="127"/>
      <c r="N115" s="62" t="s">
        <v>526</v>
      </c>
      <c r="O115" s="62" t="s">
        <v>460</v>
      </c>
      <c r="P115" s="127"/>
      <c r="Q115" s="64" t="s">
        <v>264</v>
      </c>
      <c r="R115" s="29">
        <v>43101</v>
      </c>
      <c r="S115" s="29">
        <v>43465</v>
      </c>
      <c r="T115" s="30">
        <v>43196</v>
      </c>
      <c r="U115" s="15">
        <v>0.15</v>
      </c>
      <c r="V115" s="123" t="s">
        <v>704</v>
      </c>
      <c r="W115" s="113"/>
      <c r="X115" s="114"/>
      <c r="Y115" s="63"/>
      <c r="Z115" s="63"/>
      <c r="AA115" s="129"/>
      <c r="AB115" s="129"/>
      <c r="AC115" s="129"/>
      <c r="AD115" s="63"/>
      <c r="AE115" s="54"/>
      <c r="AF115" s="129"/>
      <c r="AG115" s="129"/>
      <c r="AH115" s="129"/>
      <c r="AI115" s="92">
        <v>43589</v>
      </c>
      <c r="AJ115" s="54"/>
      <c r="AK115" s="63"/>
      <c r="AL115" s="113"/>
      <c r="AM115" s="114"/>
    </row>
    <row r="116" spans="1:39" ht="51.75" customHeight="1" hidden="1">
      <c r="A116" s="127"/>
      <c r="B116" s="127"/>
      <c r="C116" s="127"/>
      <c r="D116" s="127"/>
      <c r="E116" s="127"/>
      <c r="F116" s="127"/>
      <c r="G116" s="127"/>
      <c r="H116" s="127"/>
      <c r="I116" s="127"/>
      <c r="J116" s="127"/>
      <c r="K116" s="127" t="s">
        <v>527</v>
      </c>
      <c r="L116" s="127"/>
      <c r="M116" s="127"/>
      <c r="N116" s="62" t="s">
        <v>557</v>
      </c>
      <c r="O116" s="62" t="s">
        <v>515</v>
      </c>
      <c r="P116" s="127"/>
      <c r="Q116" s="64" t="s">
        <v>264</v>
      </c>
      <c r="R116" s="29">
        <v>43101</v>
      </c>
      <c r="S116" s="29">
        <v>43465</v>
      </c>
      <c r="T116" s="30">
        <v>43196</v>
      </c>
      <c r="U116" s="15">
        <v>0.15</v>
      </c>
      <c r="V116" s="123" t="s">
        <v>704</v>
      </c>
      <c r="W116" s="113"/>
      <c r="X116" s="114"/>
      <c r="Y116" s="63"/>
      <c r="Z116" s="63"/>
      <c r="AA116" s="129"/>
      <c r="AB116" s="129"/>
      <c r="AC116" s="129"/>
      <c r="AD116" s="63"/>
      <c r="AE116" s="54"/>
      <c r="AF116" s="129"/>
      <c r="AG116" s="129"/>
      <c r="AH116" s="129"/>
      <c r="AI116" s="92">
        <v>43590</v>
      </c>
      <c r="AJ116" s="54"/>
      <c r="AK116" s="63"/>
      <c r="AL116" s="113"/>
      <c r="AM116" s="114"/>
    </row>
    <row r="117" spans="1:37" ht="58.5" customHeight="1" hidden="1">
      <c r="A117" s="127" t="s">
        <v>32</v>
      </c>
      <c r="B117" s="127" t="s">
        <v>51</v>
      </c>
      <c r="C117" s="127" t="s">
        <v>66</v>
      </c>
      <c r="D117" s="127"/>
      <c r="E117" s="138" t="s">
        <v>87</v>
      </c>
      <c r="F117" s="138"/>
      <c r="G117" s="127" t="s">
        <v>94</v>
      </c>
      <c r="H117" s="127"/>
      <c r="I117" s="127" t="s">
        <v>98</v>
      </c>
      <c r="J117" s="127"/>
      <c r="K117" s="127" t="s">
        <v>339</v>
      </c>
      <c r="L117" s="127"/>
      <c r="M117" s="127"/>
      <c r="N117" s="62" t="s">
        <v>340</v>
      </c>
      <c r="O117" s="68" t="s">
        <v>606</v>
      </c>
      <c r="P117" s="127" t="s">
        <v>378</v>
      </c>
      <c r="Q117" s="64" t="s">
        <v>264</v>
      </c>
      <c r="R117" s="27">
        <v>43160</v>
      </c>
      <c r="S117" s="31">
        <v>43373</v>
      </c>
      <c r="T117" s="32">
        <v>43196</v>
      </c>
      <c r="U117" s="79">
        <v>0</v>
      </c>
      <c r="V117" s="122" t="s">
        <v>681</v>
      </c>
      <c r="W117" s="122"/>
      <c r="X117" s="122"/>
      <c r="Y117" s="63"/>
      <c r="Z117" s="63"/>
      <c r="AA117" s="129"/>
      <c r="AB117" s="129"/>
      <c r="AC117" s="129"/>
      <c r="AD117" s="63"/>
      <c r="AE117" s="54"/>
      <c r="AF117" s="129"/>
      <c r="AG117" s="129"/>
      <c r="AH117" s="129"/>
      <c r="AI117" s="92">
        <v>43591</v>
      </c>
      <c r="AJ117" s="54"/>
      <c r="AK117" s="63"/>
    </row>
    <row r="118" spans="1:37" ht="48.75" customHeight="1" hidden="1">
      <c r="A118" s="127"/>
      <c r="B118" s="127"/>
      <c r="C118" s="127"/>
      <c r="D118" s="127"/>
      <c r="E118" s="138"/>
      <c r="F118" s="138"/>
      <c r="G118" s="127"/>
      <c r="H118" s="127"/>
      <c r="I118" s="127"/>
      <c r="J118" s="127"/>
      <c r="K118" s="127" t="s">
        <v>341</v>
      </c>
      <c r="L118" s="127"/>
      <c r="M118" s="127"/>
      <c r="N118" s="62" t="s">
        <v>342</v>
      </c>
      <c r="O118" s="68" t="s">
        <v>343</v>
      </c>
      <c r="P118" s="127"/>
      <c r="Q118" s="64" t="s">
        <v>264</v>
      </c>
      <c r="R118" s="29">
        <v>43160</v>
      </c>
      <c r="S118" s="33">
        <v>43281</v>
      </c>
      <c r="T118" s="32">
        <v>43196</v>
      </c>
      <c r="U118" s="80">
        <f>129/129</f>
        <v>1</v>
      </c>
      <c r="V118" s="122" t="s">
        <v>682</v>
      </c>
      <c r="W118" s="122"/>
      <c r="X118" s="122"/>
      <c r="Y118" s="63"/>
      <c r="Z118" s="63"/>
      <c r="AA118" s="129"/>
      <c r="AB118" s="129"/>
      <c r="AC118" s="129"/>
      <c r="AD118" s="63"/>
      <c r="AE118" s="54"/>
      <c r="AF118" s="129"/>
      <c r="AG118" s="129"/>
      <c r="AH118" s="129"/>
      <c r="AI118" s="92">
        <v>43592</v>
      </c>
      <c r="AJ118" s="54"/>
      <c r="AK118" s="63"/>
    </row>
    <row r="119" spans="1:37" ht="48.75" customHeight="1" hidden="1">
      <c r="A119" s="127"/>
      <c r="B119" s="127"/>
      <c r="C119" s="127"/>
      <c r="D119" s="127"/>
      <c r="E119" s="138"/>
      <c r="F119" s="138"/>
      <c r="G119" s="127"/>
      <c r="H119" s="127"/>
      <c r="I119" s="127"/>
      <c r="J119" s="127"/>
      <c r="K119" s="127" t="s">
        <v>344</v>
      </c>
      <c r="L119" s="127"/>
      <c r="M119" s="127"/>
      <c r="N119" s="62" t="s">
        <v>345</v>
      </c>
      <c r="O119" s="68" t="s">
        <v>346</v>
      </c>
      <c r="P119" s="127"/>
      <c r="Q119" s="64" t="s">
        <v>264</v>
      </c>
      <c r="R119" s="29">
        <v>43160</v>
      </c>
      <c r="S119" s="33">
        <v>43281</v>
      </c>
      <c r="T119" s="32">
        <v>43196</v>
      </c>
      <c r="U119" s="80">
        <f>129/129</f>
        <v>1</v>
      </c>
      <c r="V119" s="122" t="s">
        <v>683</v>
      </c>
      <c r="W119" s="122"/>
      <c r="X119" s="122"/>
      <c r="Y119" s="63"/>
      <c r="Z119" s="63"/>
      <c r="AA119" s="129"/>
      <c r="AB119" s="129"/>
      <c r="AC119" s="129"/>
      <c r="AD119" s="63"/>
      <c r="AE119" s="54"/>
      <c r="AF119" s="129"/>
      <c r="AG119" s="129"/>
      <c r="AH119" s="129"/>
      <c r="AI119" s="92">
        <v>43593</v>
      </c>
      <c r="AJ119" s="54"/>
      <c r="AK119" s="63"/>
    </row>
    <row r="120" spans="1:37" ht="56.25" customHeight="1" hidden="1">
      <c r="A120" s="127"/>
      <c r="B120" s="127"/>
      <c r="C120" s="127"/>
      <c r="D120" s="127"/>
      <c r="E120" s="138"/>
      <c r="F120" s="138"/>
      <c r="G120" s="127"/>
      <c r="H120" s="127"/>
      <c r="I120" s="127"/>
      <c r="J120" s="127"/>
      <c r="K120" s="127" t="s">
        <v>347</v>
      </c>
      <c r="L120" s="127"/>
      <c r="M120" s="127"/>
      <c r="N120" s="62" t="s">
        <v>348</v>
      </c>
      <c r="O120" s="62" t="s">
        <v>349</v>
      </c>
      <c r="P120" s="127"/>
      <c r="Q120" s="64" t="s">
        <v>264</v>
      </c>
      <c r="R120" s="29">
        <v>43252</v>
      </c>
      <c r="S120" s="33">
        <v>43465</v>
      </c>
      <c r="T120" s="32">
        <v>43196</v>
      </c>
      <c r="U120" s="80">
        <v>0</v>
      </c>
      <c r="V120" s="122" t="s">
        <v>684</v>
      </c>
      <c r="W120" s="122"/>
      <c r="X120" s="122"/>
      <c r="Y120" s="63"/>
      <c r="Z120" s="63"/>
      <c r="AA120" s="129"/>
      <c r="AB120" s="129"/>
      <c r="AC120" s="129"/>
      <c r="AD120" s="63"/>
      <c r="AE120" s="54"/>
      <c r="AF120" s="129"/>
      <c r="AG120" s="129"/>
      <c r="AH120" s="129"/>
      <c r="AI120" s="92">
        <v>43594</v>
      </c>
      <c r="AJ120" s="54"/>
      <c r="AK120" s="63"/>
    </row>
    <row r="121" spans="1:37" ht="66" customHeight="1" hidden="1">
      <c r="A121" s="127"/>
      <c r="B121" s="127"/>
      <c r="C121" s="127"/>
      <c r="D121" s="127"/>
      <c r="E121" s="138"/>
      <c r="F121" s="138"/>
      <c r="G121" s="127"/>
      <c r="H121" s="127"/>
      <c r="I121" s="127"/>
      <c r="J121" s="127"/>
      <c r="K121" s="127" t="s">
        <v>350</v>
      </c>
      <c r="L121" s="127"/>
      <c r="M121" s="127"/>
      <c r="N121" s="62" t="s">
        <v>351</v>
      </c>
      <c r="O121" s="68" t="s">
        <v>352</v>
      </c>
      <c r="P121" s="127"/>
      <c r="Q121" s="64" t="s">
        <v>264</v>
      </c>
      <c r="R121" s="29">
        <v>43252</v>
      </c>
      <c r="S121" s="33">
        <v>43465</v>
      </c>
      <c r="T121" s="32">
        <v>43196</v>
      </c>
      <c r="U121" s="80">
        <v>0</v>
      </c>
      <c r="V121" s="122" t="s">
        <v>685</v>
      </c>
      <c r="W121" s="122"/>
      <c r="X121" s="122"/>
      <c r="Y121" s="63"/>
      <c r="Z121" s="63"/>
      <c r="AA121" s="129"/>
      <c r="AB121" s="129"/>
      <c r="AC121" s="129"/>
      <c r="AD121" s="63"/>
      <c r="AE121" s="54"/>
      <c r="AF121" s="129"/>
      <c r="AG121" s="129"/>
      <c r="AH121" s="129"/>
      <c r="AI121" s="92">
        <v>43595</v>
      </c>
      <c r="AJ121" s="54"/>
      <c r="AK121" s="63"/>
    </row>
    <row r="122" spans="1:37" ht="51.75" customHeight="1" hidden="1">
      <c r="A122" s="127"/>
      <c r="B122" s="127"/>
      <c r="C122" s="127"/>
      <c r="D122" s="127"/>
      <c r="E122" s="138"/>
      <c r="F122" s="138"/>
      <c r="G122" s="127"/>
      <c r="H122" s="127"/>
      <c r="I122" s="127"/>
      <c r="J122" s="127"/>
      <c r="K122" s="127" t="s">
        <v>353</v>
      </c>
      <c r="L122" s="127"/>
      <c r="M122" s="127"/>
      <c r="N122" s="62" t="s">
        <v>354</v>
      </c>
      <c r="O122" s="68" t="s">
        <v>355</v>
      </c>
      <c r="P122" s="127"/>
      <c r="Q122" s="64" t="s">
        <v>264</v>
      </c>
      <c r="R122" s="29">
        <v>43160</v>
      </c>
      <c r="S122" s="33">
        <v>43465</v>
      </c>
      <c r="T122" s="32">
        <v>43196</v>
      </c>
      <c r="U122" s="80">
        <v>0</v>
      </c>
      <c r="V122" s="122" t="s">
        <v>686</v>
      </c>
      <c r="W122" s="122"/>
      <c r="X122" s="122"/>
      <c r="Y122" s="63"/>
      <c r="Z122" s="63"/>
      <c r="AA122" s="129"/>
      <c r="AB122" s="129"/>
      <c r="AC122" s="129"/>
      <c r="AD122" s="63"/>
      <c r="AE122" s="54"/>
      <c r="AF122" s="129"/>
      <c r="AG122" s="129"/>
      <c r="AH122" s="129"/>
      <c r="AI122" s="92">
        <v>43596</v>
      </c>
      <c r="AJ122" s="54"/>
      <c r="AK122" s="63"/>
    </row>
    <row r="123" spans="1:37" ht="68.25" customHeight="1" hidden="1">
      <c r="A123" s="127" t="s">
        <v>32</v>
      </c>
      <c r="B123" s="127" t="s">
        <v>51</v>
      </c>
      <c r="C123" s="127" t="s">
        <v>66</v>
      </c>
      <c r="D123" s="127"/>
      <c r="E123" s="127" t="s">
        <v>87</v>
      </c>
      <c r="F123" s="127"/>
      <c r="G123" s="127" t="s">
        <v>94</v>
      </c>
      <c r="H123" s="127"/>
      <c r="I123" s="127" t="s">
        <v>98</v>
      </c>
      <c r="J123" s="127"/>
      <c r="K123" s="127" t="s">
        <v>356</v>
      </c>
      <c r="L123" s="127"/>
      <c r="M123" s="127"/>
      <c r="N123" s="62" t="s">
        <v>357</v>
      </c>
      <c r="O123" s="68" t="s">
        <v>358</v>
      </c>
      <c r="P123" s="127" t="s">
        <v>378</v>
      </c>
      <c r="Q123" s="64" t="s">
        <v>264</v>
      </c>
      <c r="R123" s="29">
        <v>43160</v>
      </c>
      <c r="S123" s="33">
        <v>43465</v>
      </c>
      <c r="T123" s="32">
        <v>43196</v>
      </c>
      <c r="U123" s="80">
        <v>1</v>
      </c>
      <c r="V123" s="122" t="s">
        <v>687</v>
      </c>
      <c r="W123" s="122"/>
      <c r="X123" s="122"/>
      <c r="Y123" s="63"/>
      <c r="Z123" s="63"/>
      <c r="AA123" s="129"/>
      <c r="AB123" s="129"/>
      <c r="AC123" s="129"/>
      <c r="AD123" s="63"/>
      <c r="AE123" s="54"/>
      <c r="AF123" s="129"/>
      <c r="AG123" s="129"/>
      <c r="AH123" s="129"/>
      <c r="AI123" s="92">
        <v>43597</v>
      </c>
      <c r="AJ123" s="54"/>
      <c r="AK123" s="63"/>
    </row>
    <row r="124" spans="1:37" ht="64.5" customHeight="1" hidden="1">
      <c r="A124" s="127"/>
      <c r="B124" s="127"/>
      <c r="C124" s="127"/>
      <c r="D124" s="127"/>
      <c r="E124" s="127"/>
      <c r="F124" s="127"/>
      <c r="G124" s="127"/>
      <c r="H124" s="127"/>
      <c r="I124" s="127"/>
      <c r="J124" s="127"/>
      <c r="K124" s="127" t="s">
        <v>359</v>
      </c>
      <c r="L124" s="127"/>
      <c r="M124" s="127"/>
      <c r="N124" s="62" t="s">
        <v>360</v>
      </c>
      <c r="O124" s="68" t="s">
        <v>607</v>
      </c>
      <c r="P124" s="127"/>
      <c r="Q124" s="64" t="s">
        <v>264</v>
      </c>
      <c r="R124" s="29">
        <v>43160</v>
      </c>
      <c r="S124" s="33">
        <v>43465</v>
      </c>
      <c r="T124" s="32">
        <v>43196</v>
      </c>
      <c r="U124" s="80">
        <v>0</v>
      </c>
      <c r="V124" s="122" t="s">
        <v>688</v>
      </c>
      <c r="W124" s="122"/>
      <c r="X124" s="122"/>
      <c r="Y124" s="63"/>
      <c r="Z124" s="63"/>
      <c r="AA124" s="129"/>
      <c r="AB124" s="129"/>
      <c r="AC124" s="129"/>
      <c r="AD124" s="63"/>
      <c r="AE124" s="54"/>
      <c r="AF124" s="129"/>
      <c r="AG124" s="129"/>
      <c r="AH124" s="129"/>
      <c r="AI124" s="92">
        <v>43598</v>
      </c>
      <c r="AJ124" s="54"/>
      <c r="AK124" s="63"/>
    </row>
    <row r="125" spans="1:37" ht="135.75" customHeight="1" hidden="1">
      <c r="A125" s="127" t="s">
        <v>33</v>
      </c>
      <c r="B125" s="127" t="s">
        <v>52</v>
      </c>
      <c r="C125" s="127" t="s">
        <v>65</v>
      </c>
      <c r="D125" s="127"/>
      <c r="E125" s="127" t="s">
        <v>87</v>
      </c>
      <c r="F125" s="127"/>
      <c r="G125" s="127" t="s">
        <v>95</v>
      </c>
      <c r="H125" s="127"/>
      <c r="I125" s="127" t="s">
        <v>100</v>
      </c>
      <c r="J125" s="127"/>
      <c r="K125" s="127" t="s">
        <v>563</v>
      </c>
      <c r="L125" s="127"/>
      <c r="M125" s="127"/>
      <c r="N125" s="62" t="s">
        <v>641</v>
      </c>
      <c r="O125" s="34" t="s">
        <v>694</v>
      </c>
      <c r="P125" s="127" t="s">
        <v>445</v>
      </c>
      <c r="Q125" s="64" t="s">
        <v>264</v>
      </c>
      <c r="R125" s="18">
        <v>43235</v>
      </c>
      <c r="S125" s="35">
        <v>43465</v>
      </c>
      <c r="T125" s="35">
        <v>43195</v>
      </c>
      <c r="U125" s="81">
        <v>0</v>
      </c>
      <c r="V125" s="124" t="s">
        <v>690</v>
      </c>
      <c r="W125" s="124"/>
      <c r="X125" s="124"/>
      <c r="Y125" s="63"/>
      <c r="Z125" s="63"/>
      <c r="AA125" s="129"/>
      <c r="AB125" s="129"/>
      <c r="AC125" s="129"/>
      <c r="AD125" s="63"/>
      <c r="AE125" s="54"/>
      <c r="AF125" s="129"/>
      <c r="AG125" s="129"/>
      <c r="AH125" s="129"/>
      <c r="AI125" s="92">
        <v>43599</v>
      </c>
      <c r="AJ125" s="54"/>
      <c r="AK125" s="63"/>
    </row>
    <row r="126" spans="1:37" ht="79.5" customHeight="1" hidden="1">
      <c r="A126" s="127"/>
      <c r="B126" s="127"/>
      <c r="C126" s="127"/>
      <c r="D126" s="127"/>
      <c r="E126" s="127"/>
      <c r="F126" s="127"/>
      <c r="G126" s="127"/>
      <c r="H126" s="127"/>
      <c r="I126" s="127"/>
      <c r="J126" s="127"/>
      <c r="K126" s="127" t="s">
        <v>564</v>
      </c>
      <c r="L126" s="127"/>
      <c r="M126" s="127"/>
      <c r="N126" s="62" t="s">
        <v>641</v>
      </c>
      <c r="O126" s="34" t="s">
        <v>695</v>
      </c>
      <c r="P126" s="127"/>
      <c r="Q126" s="64" t="s">
        <v>264</v>
      </c>
      <c r="R126" s="18">
        <v>43235</v>
      </c>
      <c r="S126" s="35">
        <v>43465</v>
      </c>
      <c r="T126" s="35">
        <v>43195</v>
      </c>
      <c r="U126" s="81">
        <v>0</v>
      </c>
      <c r="V126" s="124" t="s">
        <v>690</v>
      </c>
      <c r="W126" s="124"/>
      <c r="X126" s="124"/>
      <c r="Y126" s="63"/>
      <c r="Z126" s="63"/>
      <c r="AA126" s="129"/>
      <c r="AB126" s="129"/>
      <c r="AC126" s="129"/>
      <c r="AD126" s="63"/>
      <c r="AE126" s="54"/>
      <c r="AF126" s="129"/>
      <c r="AG126" s="129"/>
      <c r="AH126" s="129"/>
      <c r="AI126" s="92">
        <v>43600</v>
      </c>
      <c r="AJ126" s="54"/>
      <c r="AK126" s="63"/>
    </row>
    <row r="127" spans="1:37" ht="63" customHeight="1" hidden="1">
      <c r="A127" s="127"/>
      <c r="B127" s="127"/>
      <c r="C127" s="127"/>
      <c r="D127" s="127"/>
      <c r="E127" s="127"/>
      <c r="F127" s="127"/>
      <c r="G127" s="127"/>
      <c r="H127" s="127"/>
      <c r="I127" s="127"/>
      <c r="J127" s="127"/>
      <c r="K127" s="127" t="s">
        <v>656</v>
      </c>
      <c r="L127" s="127"/>
      <c r="M127" s="127"/>
      <c r="N127" s="62" t="s">
        <v>565</v>
      </c>
      <c r="O127" s="34" t="s">
        <v>642</v>
      </c>
      <c r="P127" s="127"/>
      <c r="Q127" s="64" t="s">
        <v>264</v>
      </c>
      <c r="R127" s="18">
        <v>43146</v>
      </c>
      <c r="S127" s="35">
        <v>43465</v>
      </c>
      <c r="T127" s="35">
        <v>43195</v>
      </c>
      <c r="U127" s="81">
        <v>0</v>
      </c>
      <c r="V127" s="141" t="s">
        <v>691</v>
      </c>
      <c r="W127" s="141"/>
      <c r="X127" s="141"/>
      <c r="Y127" s="63"/>
      <c r="Z127" s="63"/>
      <c r="AA127" s="129"/>
      <c r="AB127" s="129"/>
      <c r="AC127" s="129"/>
      <c r="AD127" s="63"/>
      <c r="AE127" s="54"/>
      <c r="AF127" s="129"/>
      <c r="AG127" s="129"/>
      <c r="AH127" s="129"/>
      <c r="AI127" s="92">
        <v>43601</v>
      </c>
      <c r="AJ127" s="54"/>
      <c r="AK127" s="63"/>
    </row>
    <row r="128" spans="1:37" ht="103.5" customHeight="1" hidden="1">
      <c r="A128" s="127" t="s">
        <v>34</v>
      </c>
      <c r="B128" s="127" t="s">
        <v>53</v>
      </c>
      <c r="C128" s="127" t="s">
        <v>560</v>
      </c>
      <c r="D128" s="127"/>
      <c r="E128" s="127" t="s">
        <v>73</v>
      </c>
      <c r="F128" s="127"/>
      <c r="G128" s="127" t="s">
        <v>79</v>
      </c>
      <c r="H128" s="127"/>
      <c r="I128" s="127" t="s">
        <v>81</v>
      </c>
      <c r="J128" s="127"/>
      <c r="K128" s="127" t="s">
        <v>361</v>
      </c>
      <c r="L128" s="127"/>
      <c r="M128" s="127"/>
      <c r="N128" s="62" t="s">
        <v>362</v>
      </c>
      <c r="O128" s="62" t="s">
        <v>363</v>
      </c>
      <c r="P128" s="62" t="s">
        <v>377</v>
      </c>
      <c r="Q128" s="127" t="s">
        <v>379</v>
      </c>
      <c r="R128" s="29">
        <v>43101</v>
      </c>
      <c r="S128" s="29">
        <v>43465</v>
      </c>
      <c r="T128" s="36">
        <v>43196</v>
      </c>
      <c r="U128" s="82">
        <f>14/14</f>
        <v>1</v>
      </c>
      <c r="V128" s="137" t="s">
        <v>689</v>
      </c>
      <c r="W128" s="137"/>
      <c r="X128" s="137"/>
      <c r="Y128" s="63"/>
      <c r="Z128" s="63"/>
      <c r="AA128" s="129"/>
      <c r="AB128" s="129"/>
      <c r="AC128" s="129"/>
      <c r="AD128" s="63"/>
      <c r="AE128" s="54"/>
      <c r="AF128" s="129"/>
      <c r="AG128" s="129"/>
      <c r="AH128" s="129"/>
      <c r="AI128" s="92">
        <v>43602</v>
      </c>
      <c r="AJ128" s="54"/>
      <c r="AK128" s="63"/>
    </row>
    <row r="129" spans="1:37" ht="40.5" customHeight="1" hidden="1">
      <c r="A129" s="127"/>
      <c r="B129" s="127"/>
      <c r="C129" s="127"/>
      <c r="D129" s="127"/>
      <c r="E129" s="127" t="s">
        <v>104</v>
      </c>
      <c r="F129" s="127"/>
      <c r="G129" s="127" t="s">
        <v>108</v>
      </c>
      <c r="H129" s="127"/>
      <c r="I129" s="127" t="s">
        <v>115</v>
      </c>
      <c r="J129" s="127"/>
      <c r="K129" s="127" t="s">
        <v>364</v>
      </c>
      <c r="L129" s="127"/>
      <c r="M129" s="127"/>
      <c r="N129" s="62" t="s">
        <v>365</v>
      </c>
      <c r="O129" s="62" t="s">
        <v>366</v>
      </c>
      <c r="P129" s="62" t="s">
        <v>377</v>
      </c>
      <c r="Q129" s="127"/>
      <c r="R129" s="29">
        <v>43101</v>
      </c>
      <c r="S129" s="29">
        <v>43465</v>
      </c>
      <c r="T129" s="36">
        <v>43196</v>
      </c>
      <c r="U129" s="83">
        <f>69/69</f>
        <v>1</v>
      </c>
      <c r="V129" s="137" t="s">
        <v>689</v>
      </c>
      <c r="W129" s="137"/>
      <c r="X129" s="137"/>
      <c r="Y129" s="63"/>
      <c r="Z129" s="63"/>
      <c r="AA129" s="129"/>
      <c r="AB129" s="129"/>
      <c r="AC129" s="129"/>
      <c r="AD129" s="63"/>
      <c r="AE129" s="54"/>
      <c r="AF129" s="129"/>
      <c r="AG129" s="129"/>
      <c r="AH129" s="129"/>
      <c r="AI129" s="92">
        <v>43603</v>
      </c>
      <c r="AJ129" s="54"/>
      <c r="AK129" s="63"/>
    </row>
    <row r="130" spans="1:37" ht="51" customHeight="1" hidden="1">
      <c r="A130" s="127"/>
      <c r="B130" s="127"/>
      <c r="C130" s="127"/>
      <c r="D130" s="127"/>
      <c r="E130" s="127"/>
      <c r="F130" s="127"/>
      <c r="G130" s="127"/>
      <c r="H130" s="127"/>
      <c r="I130" s="127"/>
      <c r="J130" s="127"/>
      <c r="K130" s="127" t="s">
        <v>367</v>
      </c>
      <c r="L130" s="127"/>
      <c r="M130" s="127"/>
      <c r="N130" s="62" t="s">
        <v>368</v>
      </c>
      <c r="O130" s="62" t="s">
        <v>609</v>
      </c>
      <c r="P130" s="62" t="s">
        <v>377</v>
      </c>
      <c r="Q130" s="127"/>
      <c r="R130" s="29">
        <v>43101</v>
      </c>
      <c r="S130" s="29">
        <v>43465</v>
      </c>
      <c r="T130" s="36">
        <v>43196</v>
      </c>
      <c r="U130" s="83">
        <f>1/4</f>
        <v>0.25</v>
      </c>
      <c r="V130" s="137" t="s">
        <v>689</v>
      </c>
      <c r="W130" s="137"/>
      <c r="X130" s="137"/>
      <c r="Y130" s="63"/>
      <c r="Z130" s="63"/>
      <c r="AA130" s="129"/>
      <c r="AB130" s="129"/>
      <c r="AC130" s="129"/>
      <c r="AD130" s="63"/>
      <c r="AE130" s="54"/>
      <c r="AF130" s="129"/>
      <c r="AG130" s="129"/>
      <c r="AH130" s="129"/>
      <c r="AI130" s="92">
        <v>43604</v>
      </c>
      <c r="AJ130" s="54"/>
      <c r="AK130" s="63"/>
    </row>
    <row r="131" spans="1:37" ht="48.75" customHeight="1" hidden="1">
      <c r="A131" s="127"/>
      <c r="B131" s="127"/>
      <c r="C131" s="127"/>
      <c r="D131" s="127"/>
      <c r="E131" s="127"/>
      <c r="F131" s="127"/>
      <c r="G131" s="127"/>
      <c r="H131" s="127"/>
      <c r="I131" s="127"/>
      <c r="J131" s="127"/>
      <c r="K131" s="127" t="s">
        <v>369</v>
      </c>
      <c r="L131" s="127"/>
      <c r="M131" s="127"/>
      <c r="N131" s="62" t="s">
        <v>370</v>
      </c>
      <c r="O131" s="62" t="s">
        <v>610</v>
      </c>
      <c r="P131" s="62" t="s">
        <v>377</v>
      </c>
      <c r="Q131" s="127"/>
      <c r="R131" s="29">
        <v>43101</v>
      </c>
      <c r="S131" s="29">
        <v>43465</v>
      </c>
      <c r="T131" s="36">
        <v>43196</v>
      </c>
      <c r="U131" s="83">
        <v>1</v>
      </c>
      <c r="V131" s="137" t="s">
        <v>689</v>
      </c>
      <c r="W131" s="137"/>
      <c r="X131" s="137"/>
      <c r="Y131" s="63"/>
      <c r="Z131" s="63"/>
      <c r="AA131" s="129"/>
      <c r="AB131" s="129"/>
      <c r="AC131" s="129"/>
      <c r="AD131" s="63"/>
      <c r="AE131" s="54"/>
      <c r="AF131" s="129"/>
      <c r="AG131" s="129"/>
      <c r="AH131" s="129"/>
      <c r="AI131" s="92">
        <v>43605</v>
      </c>
      <c r="AJ131" s="54"/>
      <c r="AK131" s="63"/>
    </row>
    <row r="132" spans="1:37" ht="35.25" customHeight="1" hidden="1">
      <c r="A132" s="127"/>
      <c r="B132" s="127"/>
      <c r="C132" s="127"/>
      <c r="D132" s="127"/>
      <c r="E132" s="127"/>
      <c r="F132" s="127"/>
      <c r="G132" s="127"/>
      <c r="H132" s="127"/>
      <c r="I132" s="127"/>
      <c r="J132" s="127"/>
      <c r="K132" s="127" t="s">
        <v>371</v>
      </c>
      <c r="L132" s="127"/>
      <c r="M132" s="127"/>
      <c r="N132" s="62" t="s">
        <v>372</v>
      </c>
      <c r="O132" s="62" t="s">
        <v>373</v>
      </c>
      <c r="P132" s="62" t="s">
        <v>377</v>
      </c>
      <c r="Q132" s="127"/>
      <c r="R132" s="29">
        <v>43101</v>
      </c>
      <c r="S132" s="29">
        <v>43465</v>
      </c>
      <c r="T132" s="36">
        <v>43196</v>
      </c>
      <c r="U132" s="83">
        <f>1/4</f>
        <v>0.25</v>
      </c>
      <c r="V132" s="137" t="s">
        <v>689</v>
      </c>
      <c r="W132" s="137"/>
      <c r="X132" s="137"/>
      <c r="Y132" s="63"/>
      <c r="Z132" s="63"/>
      <c r="AA132" s="129"/>
      <c r="AB132" s="129"/>
      <c r="AC132" s="129"/>
      <c r="AD132" s="63"/>
      <c r="AE132" s="54"/>
      <c r="AF132" s="129"/>
      <c r="AG132" s="129"/>
      <c r="AH132" s="129"/>
      <c r="AI132" s="92">
        <v>43606</v>
      </c>
      <c r="AJ132" s="54"/>
      <c r="AK132" s="63"/>
    </row>
    <row r="133" spans="1:37" ht="41.25" customHeight="1" hidden="1">
      <c r="A133" s="127"/>
      <c r="B133" s="127"/>
      <c r="C133" s="127"/>
      <c r="D133" s="127"/>
      <c r="E133" s="127"/>
      <c r="F133" s="127"/>
      <c r="G133" s="127"/>
      <c r="H133" s="127"/>
      <c r="I133" s="127"/>
      <c r="J133" s="127"/>
      <c r="K133" s="127" t="s">
        <v>374</v>
      </c>
      <c r="L133" s="127"/>
      <c r="M133" s="127"/>
      <c r="N133" s="62" t="s">
        <v>611</v>
      </c>
      <c r="O133" s="62" t="s">
        <v>375</v>
      </c>
      <c r="P133" s="62" t="s">
        <v>377</v>
      </c>
      <c r="Q133" s="127"/>
      <c r="R133" s="29">
        <v>43101</v>
      </c>
      <c r="S133" s="29">
        <v>43465</v>
      </c>
      <c r="T133" s="36">
        <v>43196</v>
      </c>
      <c r="U133" s="83">
        <f>1/4</f>
        <v>0.25</v>
      </c>
      <c r="V133" s="137" t="s">
        <v>689</v>
      </c>
      <c r="W133" s="137"/>
      <c r="X133" s="137"/>
      <c r="Y133" s="63"/>
      <c r="Z133" s="63"/>
      <c r="AA133" s="129"/>
      <c r="AB133" s="129"/>
      <c r="AC133" s="129"/>
      <c r="AD133" s="63"/>
      <c r="AE133" s="54"/>
      <c r="AF133" s="129"/>
      <c r="AG133" s="129"/>
      <c r="AH133" s="129"/>
      <c r="AI133" s="92">
        <v>43607</v>
      </c>
      <c r="AJ133" s="54"/>
      <c r="AK133" s="63"/>
    </row>
    <row r="134" spans="1:37" ht="36.75" customHeight="1" hidden="1">
      <c r="A134" s="127"/>
      <c r="B134" s="127"/>
      <c r="C134" s="127"/>
      <c r="D134" s="127"/>
      <c r="E134" s="127"/>
      <c r="F134" s="127"/>
      <c r="G134" s="127"/>
      <c r="H134" s="127"/>
      <c r="I134" s="127"/>
      <c r="J134" s="127"/>
      <c r="K134" s="127" t="s">
        <v>376</v>
      </c>
      <c r="L134" s="127"/>
      <c r="M134" s="127"/>
      <c r="N134" s="62" t="s">
        <v>612</v>
      </c>
      <c r="O134" s="62" t="s">
        <v>613</v>
      </c>
      <c r="P134" s="62" t="s">
        <v>377</v>
      </c>
      <c r="Q134" s="127"/>
      <c r="R134" s="29">
        <v>43101</v>
      </c>
      <c r="S134" s="29">
        <v>43465</v>
      </c>
      <c r="T134" s="36">
        <v>43196</v>
      </c>
      <c r="U134" s="83">
        <f>1/4</f>
        <v>0.25</v>
      </c>
      <c r="V134" s="137" t="s">
        <v>689</v>
      </c>
      <c r="W134" s="137"/>
      <c r="X134" s="137"/>
      <c r="Y134" s="63"/>
      <c r="Z134" s="63"/>
      <c r="AA134" s="129"/>
      <c r="AB134" s="129"/>
      <c r="AC134" s="129"/>
      <c r="AD134" s="63"/>
      <c r="AE134" s="54"/>
      <c r="AF134" s="129"/>
      <c r="AG134" s="129"/>
      <c r="AH134" s="129"/>
      <c r="AI134" s="92">
        <v>43608</v>
      </c>
      <c r="AJ134" s="54"/>
      <c r="AK134" s="63"/>
    </row>
    <row r="135" spans="1:37" s="53" customFormat="1" ht="43.5" customHeight="1" hidden="1">
      <c r="A135" s="127" t="s">
        <v>153</v>
      </c>
      <c r="B135" s="127" t="s">
        <v>154</v>
      </c>
      <c r="C135" s="127" t="s">
        <v>69</v>
      </c>
      <c r="D135" s="127"/>
      <c r="E135" s="127" t="s">
        <v>104</v>
      </c>
      <c r="F135" s="127"/>
      <c r="G135" s="127" t="s">
        <v>107</v>
      </c>
      <c r="H135" s="127"/>
      <c r="I135" s="127" t="s">
        <v>113</v>
      </c>
      <c r="J135" s="127"/>
      <c r="K135" s="125" t="s">
        <v>574</v>
      </c>
      <c r="L135" s="125"/>
      <c r="M135" s="125"/>
      <c r="N135" s="67" t="s">
        <v>428</v>
      </c>
      <c r="O135" s="24" t="s">
        <v>643</v>
      </c>
      <c r="P135" s="62" t="s">
        <v>429</v>
      </c>
      <c r="Q135" s="144">
        <f>51750000+101430000+60000000</f>
        <v>213180000</v>
      </c>
      <c r="R135" s="23">
        <v>43132</v>
      </c>
      <c r="S135" s="23">
        <v>43220</v>
      </c>
      <c r="T135" s="21">
        <v>43195</v>
      </c>
      <c r="U135" s="13">
        <v>0</v>
      </c>
      <c r="V135" s="119" t="s">
        <v>747</v>
      </c>
      <c r="W135" s="119"/>
      <c r="X135" s="119"/>
      <c r="Y135" s="66"/>
      <c r="Z135" s="66"/>
      <c r="AA135" s="139"/>
      <c r="AB135" s="139"/>
      <c r="AC135" s="139"/>
      <c r="AD135" s="66"/>
      <c r="AE135" s="96"/>
      <c r="AF135" s="139"/>
      <c r="AG135" s="139"/>
      <c r="AH135" s="139"/>
      <c r="AI135" s="92">
        <v>43609</v>
      </c>
      <c r="AJ135" s="105"/>
      <c r="AK135" s="66"/>
    </row>
    <row r="136" spans="1:37" s="53" customFormat="1" ht="123.75" customHeight="1" hidden="1">
      <c r="A136" s="127"/>
      <c r="B136" s="127"/>
      <c r="C136" s="127"/>
      <c r="D136" s="127"/>
      <c r="E136" s="127"/>
      <c r="F136" s="127"/>
      <c r="G136" s="127"/>
      <c r="H136" s="127"/>
      <c r="I136" s="127" t="s">
        <v>113</v>
      </c>
      <c r="J136" s="127"/>
      <c r="K136" s="125" t="s">
        <v>575</v>
      </c>
      <c r="L136" s="125"/>
      <c r="M136" s="125"/>
      <c r="N136" s="67" t="s">
        <v>576</v>
      </c>
      <c r="O136" s="67" t="s">
        <v>438</v>
      </c>
      <c r="P136" s="25" t="s">
        <v>430</v>
      </c>
      <c r="Q136" s="144"/>
      <c r="R136" s="23">
        <v>43191</v>
      </c>
      <c r="S136" s="23">
        <v>43465</v>
      </c>
      <c r="T136" s="21">
        <v>43195</v>
      </c>
      <c r="U136" s="14">
        <f>+(16/69)</f>
        <v>0.2318840579710145</v>
      </c>
      <c r="V136" s="119" t="s">
        <v>748</v>
      </c>
      <c r="W136" s="119"/>
      <c r="X136" s="119"/>
      <c r="Y136" s="66"/>
      <c r="Z136" s="66"/>
      <c r="AA136" s="139"/>
      <c r="AB136" s="139"/>
      <c r="AC136" s="139"/>
      <c r="AD136" s="66"/>
      <c r="AE136" s="96"/>
      <c r="AF136" s="139"/>
      <c r="AG136" s="139"/>
      <c r="AH136" s="139"/>
      <c r="AI136" s="92">
        <v>43610</v>
      </c>
      <c r="AJ136" s="105"/>
      <c r="AK136" s="66"/>
    </row>
    <row r="137" spans="1:37" s="53" customFormat="1" ht="221.25" customHeight="1" hidden="1">
      <c r="A137" s="127"/>
      <c r="B137" s="127"/>
      <c r="C137" s="127"/>
      <c r="D137" s="127"/>
      <c r="E137" s="127"/>
      <c r="F137" s="127"/>
      <c r="G137" s="127"/>
      <c r="H137" s="127"/>
      <c r="I137" s="127" t="s">
        <v>113</v>
      </c>
      <c r="J137" s="127"/>
      <c r="K137" s="125" t="s">
        <v>644</v>
      </c>
      <c r="L137" s="125"/>
      <c r="M137" s="125"/>
      <c r="N137" s="67" t="s">
        <v>577</v>
      </c>
      <c r="O137" s="67" t="s">
        <v>439</v>
      </c>
      <c r="P137" s="62" t="s">
        <v>429</v>
      </c>
      <c r="Q137" s="144"/>
      <c r="R137" s="23">
        <v>43191</v>
      </c>
      <c r="S137" s="23">
        <v>43465</v>
      </c>
      <c r="T137" s="21">
        <v>43195</v>
      </c>
      <c r="U137" s="14">
        <f>4/25</f>
        <v>0.16</v>
      </c>
      <c r="V137" s="119" t="s">
        <v>749</v>
      </c>
      <c r="W137" s="119"/>
      <c r="X137" s="119"/>
      <c r="Y137" s="66"/>
      <c r="Z137" s="66"/>
      <c r="AA137" s="139"/>
      <c r="AB137" s="139"/>
      <c r="AC137" s="139"/>
      <c r="AD137" s="66"/>
      <c r="AE137" s="96"/>
      <c r="AF137" s="139"/>
      <c r="AG137" s="139"/>
      <c r="AH137" s="139"/>
      <c r="AI137" s="92">
        <v>43611</v>
      </c>
      <c r="AJ137" s="105"/>
      <c r="AK137" s="66"/>
    </row>
    <row r="138" spans="1:37" s="53" customFormat="1" ht="221.25" customHeight="1" hidden="1">
      <c r="A138" s="127"/>
      <c r="B138" s="127"/>
      <c r="C138" s="127"/>
      <c r="D138" s="127"/>
      <c r="E138" s="127"/>
      <c r="F138" s="127"/>
      <c r="G138" s="127"/>
      <c r="H138" s="127"/>
      <c r="I138" s="127" t="s">
        <v>113</v>
      </c>
      <c r="J138" s="127"/>
      <c r="K138" s="125" t="s">
        <v>645</v>
      </c>
      <c r="L138" s="125"/>
      <c r="M138" s="125"/>
      <c r="N138" s="67" t="s">
        <v>578</v>
      </c>
      <c r="O138" s="67" t="s">
        <v>579</v>
      </c>
      <c r="P138" s="62" t="s">
        <v>431</v>
      </c>
      <c r="Q138" s="144"/>
      <c r="R138" s="23">
        <v>43191</v>
      </c>
      <c r="S138" s="23">
        <v>43465</v>
      </c>
      <c r="T138" s="21">
        <v>43195</v>
      </c>
      <c r="U138" s="15">
        <v>0.17</v>
      </c>
      <c r="V138" s="120" t="s">
        <v>750</v>
      </c>
      <c r="W138" s="120"/>
      <c r="X138" s="120"/>
      <c r="Y138" s="66"/>
      <c r="Z138" s="66"/>
      <c r="AA138" s="139"/>
      <c r="AB138" s="139"/>
      <c r="AC138" s="139"/>
      <c r="AD138" s="66"/>
      <c r="AE138" s="96"/>
      <c r="AF138" s="139"/>
      <c r="AG138" s="139"/>
      <c r="AH138" s="139"/>
      <c r="AI138" s="92">
        <v>43612</v>
      </c>
      <c r="AJ138" s="105"/>
      <c r="AK138" s="66"/>
    </row>
    <row r="139" spans="1:37" s="53" customFormat="1" ht="127.5" customHeight="1" hidden="1">
      <c r="A139" s="127"/>
      <c r="B139" s="127"/>
      <c r="C139" s="127"/>
      <c r="D139" s="127"/>
      <c r="E139" s="127"/>
      <c r="F139" s="127"/>
      <c r="G139" s="127"/>
      <c r="H139" s="127"/>
      <c r="I139" s="127" t="s">
        <v>113</v>
      </c>
      <c r="J139" s="127"/>
      <c r="K139" s="125" t="s">
        <v>646</v>
      </c>
      <c r="L139" s="125"/>
      <c r="M139" s="125"/>
      <c r="N139" s="67" t="s">
        <v>580</v>
      </c>
      <c r="O139" s="67" t="s">
        <v>581</v>
      </c>
      <c r="P139" s="62" t="s">
        <v>431</v>
      </c>
      <c r="Q139" s="144"/>
      <c r="R139" s="23">
        <v>43191</v>
      </c>
      <c r="S139" s="23">
        <v>43465</v>
      </c>
      <c r="T139" s="21">
        <v>43195</v>
      </c>
      <c r="U139" s="15">
        <v>0.19</v>
      </c>
      <c r="V139" s="121" t="s">
        <v>751</v>
      </c>
      <c r="W139" s="121"/>
      <c r="X139" s="121"/>
      <c r="Y139" s="66"/>
      <c r="Z139" s="66"/>
      <c r="AA139" s="139"/>
      <c r="AB139" s="139"/>
      <c r="AC139" s="139"/>
      <c r="AD139" s="66"/>
      <c r="AE139" s="96"/>
      <c r="AF139" s="139"/>
      <c r="AG139" s="139"/>
      <c r="AH139" s="139"/>
      <c r="AI139" s="92">
        <v>43613</v>
      </c>
      <c r="AJ139" s="105"/>
      <c r="AK139" s="66"/>
    </row>
    <row r="140" spans="1:37" s="53" customFormat="1" ht="161.25" customHeight="1" hidden="1">
      <c r="A140" s="127"/>
      <c r="B140" s="127"/>
      <c r="C140" s="127"/>
      <c r="D140" s="127"/>
      <c r="E140" s="127"/>
      <c r="F140" s="127"/>
      <c r="G140" s="127"/>
      <c r="H140" s="127"/>
      <c r="I140" s="127" t="s">
        <v>113</v>
      </c>
      <c r="J140" s="127"/>
      <c r="K140" s="119" t="s">
        <v>582</v>
      </c>
      <c r="L140" s="119"/>
      <c r="M140" s="119"/>
      <c r="N140" s="67" t="s">
        <v>583</v>
      </c>
      <c r="O140" s="67" t="s">
        <v>584</v>
      </c>
      <c r="P140" s="62" t="s">
        <v>431</v>
      </c>
      <c r="Q140" s="144"/>
      <c r="R140" s="23">
        <v>43191</v>
      </c>
      <c r="S140" s="23">
        <v>43465</v>
      </c>
      <c r="T140" s="21">
        <v>43195</v>
      </c>
      <c r="U140" s="15">
        <v>0.35</v>
      </c>
      <c r="V140" s="120" t="s">
        <v>752</v>
      </c>
      <c r="W140" s="120"/>
      <c r="X140" s="120"/>
      <c r="Y140" s="66"/>
      <c r="Z140" s="66"/>
      <c r="AA140" s="139"/>
      <c r="AB140" s="139"/>
      <c r="AC140" s="139"/>
      <c r="AD140" s="66"/>
      <c r="AE140" s="96"/>
      <c r="AF140" s="139"/>
      <c r="AG140" s="139"/>
      <c r="AH140" s="139"/>
      <c r="AI140" s="92">
        <v>43614</v>
      </c>
      <c r="AJ140" s="105"/>
      <c r="AK140" s="66"/>
    </row>
    <row r="141" spans="1:37" ht="58.5" customHeight="1" hidden="1">
      <c r="A141" s="127" t="s">
        <v>35</v>
      </c>
      <c r="B141" s="127" t="s">
        <v>54</v>
      </c>
      <c r="C141" s="127" t="s">
        <v>68</v>
      </c>
      <c r="D141" s="127"/>
      <c r="E141" s="127" t="s">
        <v>104</v>
      </c>
      <c r="F141" s="127"/>
      <c r="G141" s="127" t="s">
        <v>108</v>
      </c>
      <c r="H141" s="127"/>
      <c r="I141" s="127" t="s">
        <v>115</v>
      </c>
      <c r="J141" s="127"/>
      <c r="K141" s="127" t="s">
        <v>647</v>
      </c>
      <c r="L141" s="127"/>
      <c r="M141" s="127"/>
      <c r="N141" s="62" t="s">
        <v>168</v>
      </c>
      <c r="O141" s="62" t="s">
        <v>648</v>
      </c>
      <c r="P141" s="127" t="s">
        <v>151</v>
      </c>
      <c r="Q141" s="64" t="s">
        <v>264</v>
      </c>
      <c r="R141" s="29">
        <v>43101</v>
      </c>
      <c r="S141" s="29">
        <v>43465</v>
      </c>
      <c r="T141" s="22">
        <v>43203</v>
      </c>
      <c r="U141" s="15">
        <v>1</v>
      </c>
      <c r="V141" s="143"/>
      <c r="W141" s="143"/>
      <c r="X141" s="143"/>
      <c r="Y141" s="65"/>
      <c r="Z141" s="65"/>
      <c r="AA141" s="142"/>
      <c r="AB141" s="142"/>
      <c r="AC141" s="142"/>
      <c r="AD141" s="65"/>
      <c r="AE141" s="97"/>
      <c r="AF141" s="142"/>
      <c r="AG141" s="142"/>
      <c r="AH141" s="142"/>
      <c r="AI141" s="92">
        <v>43615</v>
      </c>
      <c r="AJ141" s="97"/>
      <c r="AK141" s="65"/>
    </row>
    <row r="142" spans="1:37" ht="67.5" customHeight="1" hidden="1">
      <c r="A142" s="127"/>
      <c r="B142" s="127"/>
      <c r="C142" s="127"/>
      <c r="D142" s="127"/>
      <c r="E142" s="127"/>
      <c r="F142" s="127"/>
      <c r="G142" s="127"/>
      <c r="H142" s="127"/>
      <c r="I142" s="127"/>
      <c r="J142" s="127"/>
      <c r="K142" s="127" t="s">
        <v>144</v>
      </c>
      <c r="L142" s="127"/>
      <c r="M142" s="127"/>
      <c r="N142" s="62" t="s">
        <v>145</v>
      </c>
      <c r="O142" s="62" t="s">
        <v>566</v>
      </c>
      <c r="P142" s="127"/>
      <c r="Q142" s="64" t="s">
        <v>264</v>
      </c>
      <c r="R142" s="29">
        <v>43101</v>
      </c>
      <c r="S142" s="29">
        <v>43465</v>
      </c>
      <c r="T142" s="22">
        <v>43203</v>
      </c>
      <c r="U142" s="15">
        <v>1</v>
      </c>
      <c r="V142" s="143"/>
      <c r="W142" s="143"/>
      <c r="X142" s="143"/>
      <c r="Y142" s="65"/>
      <c r="Z142" s="65"/>
      <c r="AA142" s="142"/>
      <c r="AB142" s="142"/>
      <c r="AC142" s="142"/>
      <c r="AD142" s="65"/>
      <c r="AE142" s="97"/>
      <c r="AF142" s="142"/>
      <c r="AG142" s="142"/>
      <c r="AH142" s="142"/>
      <c r="AI142" s="92">
        <v>43616</v>
      </c>
      <c r="AJ142" s="97"/>
      <c r="AK142" s="65"/>
    </row>
    <row r="143" spans="1:37" ht="90.75" customHeight="1" hidden="1">
      <c r="A143" s="127"/>
      <c r="B143" s="127"/>
      <c r="C143" s="127"/>
      <c r="D143" s="127"/>
      <c r="E143" s="127"/>
      <c r="F143" s="127"/>
      <c r="G143" s="127"/>
      <c r="H143" s="127"/>
      <c r="I143" s="127"/>
      <c r="J143" s="127"/>
      <c r="K143" s="127" t="s">
        <v>146</v>
      </c>
      <c r="L143" s="127"/>
      <c r="M143" s="127"/>
      <c r="N143" s="62" t="s">
        <v>147</v>
      </c>
      <c r="O143" s="62" t="s">
        <v>567</v>
      </c>
      <c r="P143" s="127"/>
      <c r="Q143" s="64" t="s">
        <v>264</v>
      </c>
      <c r="R143" s="29">
        <v>43101</v>
      </c>
      <c r="S143" s="29">
        <v>43465</v>
      </c>
      <c r="T143" s="22">
        <v>43203</v>
      </c>
      <c r="U143" s="15">
        <v>1</v>
      </c>
      <c r="V143" s="143"/>
      <c r="W143" s="143"/>
      <c r="X143" s="143"/>
      <c r="Y143" s="55" t="s">
        <v>12</v>
      </c>
      <c r="Z143" s="65"/>
      <c r="AA143" s="142"/>
      <c r="AB143" s="142"/>
      <c r="AC143" s="142"/>
      <c r="AD143" s="55" t="s">
        <v>12</v>
      </c>
      <c r="AE143" s="97"/>
      <c r="AF143" s="142"/>
      <c r="AG143" s="142"/>
      <c r="AH143" s="142"/>
      <c r="AI143" s="92">
        <v>43617</v>
      </c>
      <c r="AJ143" s="97"/>
      <c r="AK143" s="55" t="s">
        <v>12</v>
      </c>
    </row>
    <row r="144" spans="1:37" ht="78" customHeight="1" hidden="1">
      <c r="A144" s="127"/>
      <c r="B144" s="127"/>
      <c r="C144" s="127"/>
      <c r="D144" s="127"/>
      <c r="E144" s="127"/>
      <c r="F144" s="127"/>
      <c r="G144" s="127"/>
      <c r="H144" s="127"/>
      <c r="I144" s="127"/>
      <c r="J144" s="127"/>
      <c r="K144" s="127" t="s">
        <v>558</v>
      </c>
      <c r="L144" s="127"/>
      <c r="M144" s="127"/>
      <c r="N144" s="62" t="s">
        <v>148</v>
      </c>
      <c r="O144" s="62" t="s">
        <v>568</v>
      </c>
      <c r="P144" s="127"/>
      <c r="Q144" s="64" t="s">
        <v>264</v>
      </c>
      <c r="R144" s="29">
        <v>43101</v>
      </c>
      <c r="S144" s="29">
        <v>43465</v>
      </c>
      <c r="T144" s="22">
        <v>43203</v>
      </c>
      <c r="U144" s="15">
        <v>1</v>
      </c>
      <c r="V144" s="143"/>
      <c r="W144" s="143"/>
      <c r="X144" s="143"/>
      <c r="Y144" s="65"/>
      <c r="Z144" s="65"/>
      <c r="AA144" s="142"/>
      <c r="AB144" s="142"/>
      <c r="AC144" s="142"/>
      <c r="AD144" s="65"/>
      <c r="AE144" s="97"/>
      <c r="AF144" s="142"/>
      <c r="AG144" s="142"/>
      <c r="AH144" s="142"/>
      <c r="AI144" s="92">
        <v>43618</v>
      </c>
      <c r="AJ144" s="97"/>
      <c r="AK144" s="65"/>
    </row>
    <row r="145" spans="1:37" ht="68.25" customHeight="1" hidden="1">
      <c r="A145" s="127" t="s">
        <v>35</v>
      </c>
      <c r="B145" s="127" t="s">
        <v>54</v>
      </c>
      <c r="C145" s="127" t="s">
        <v>68</v>
      </c>
      <c r="D145" s="127"/>
      <c r="E145" s="127" t="s">
        <v>104</v>
      </c>
      <c r="F145" s="127"/>
      <c r="G145" s="127" t="s">
        <v>108</v>
      </c>
      <c r="H145" s="127"/>
      <c r="I145" s="127" t="s">
        <v>115</v>
      </c>
      <c r="J145" s="127"/>
      <c r="K145" s="127" t="s">
        <v>559</v>
      </c>
      <c r="L145" s="127"/>
      <c r="M145" s="127"/>
      <c r="N145" s="62" t="s">
        <v>149</v>
      </c>
      <c r="O145" s="62" t="s">
        <v>561</v>
      </c>
      <c r="P145" s="127" t="s">
        <v>151</v>
      </c>
      <c r="Q145" s="64" t="s">
        <v>264</v>
      </c>
      <c r="R145" s="29">
        <v>43101</v>
      </c>
      <c r="S145" s="29">
        <v>43465</v>
      </c>
      <c r="T145" s="22">
        <v>43203</v>
      </c>
      <c r="U145" s="15">
        <v>1</v>
      </c>
      <c r="V145" s="143"/>
      <c r="W145" s="143"/>
      <c r="X145" s="143"/>
      <c r="Y145" s="65"/>
      <c r="Z145" s="65"/>
      <c r="AA145" s="142"/>
      <c r="AB145" s="142"/>
      <c r="AC145" s="142"/>
      <c r="AD145" s="65"/>
      <c r="AE145" s="97"/>
      <c r="AF145" s="142"/>
      <c r="AG145" s="142"/>
      <c r="AH145" s="142"/>
      <c r="AI145" s="92">
        <v>43619</v>
      </c>
      <c r="AJ145" s="97"/>
      <c r="AK145" s="65"/>
    </row>
    <row r="146" spans="1:37" ht="66" customHeight="1" hidden="1">
      <c r="A146" s="127"/>
      <c r="B146" s="127"/>
      <c r="C146" s="127"/>
      <c r="D146" s="127"/>
      <c r="E146" s="127"/>
      <c r="F146" s="127"/>
      <c r="G146" s="127"/>
      <c r="H146" s="127"/>
      <c r="I146" s="127"/>
      <c r="J146" s="127"/>
      <c r="K146" s="127" t="s">
        <v>150</v>
      </c>
      <c r="L146" s="127"/>
      <c r="M146" s="127"/>
      <c r="N146" s="62" t="s">
        <v>562</v>
      </c>
      <c r="O146" s="62" t="s">
        <v>207</v>
      </c>
      <c r="P146" s="127"/>
      <c r="Q146" s="64" t="s">
        <v>264</v>
      </c>
      <c r="R146" s="29">
        <v>43101</v>
      </c>
      <c r="S146" s="29">
        <v>43465</v>
      </c>
      <c r="T146" s="22">
        <v>43203</v>
      </c>
      <c r="U146" s="15">
        <v>0</v>
      </c>
      <c r="V146" s="143"/>
      <c r="W146" s="143"/>
      <c r="X146" s="143"/>
      <c r="Y146" s="65"/>
      <c r="Z146" s="65"/>
      <c r="AA146" s="142"/>
      <c r="AB146" s="142"/>
      <c r="AC146" s="142"/>
      <c r="AD146" s="65"/>
      <c r="AE146" s="97"/>
      <c r="AF146" s="142"/>
      <c r="AG146" s="142"/>
      <c r="AH146" s="142"/>
      <c r="AI146" s="92">
        <v>43620</v>
      </c>
      <c r="AJ146" s="97"/>
      <c r="AK146" s="65"/>
    </row>
    <row r="147" spans="1:37" s="53" customFormat="1" ht="76.5" customHeight="1" hidden="1">
      <c r="A147" s="127" t="s">
        <v>36</v>
      </c>
      <c r="B147" s="127" t="s">
        <v>45</v>
      </c>
      <c r="C147" s="127" t="s">
        <v>155</v>
      </c>
      <c r="D147" s="127"/>
      <c r="E147" s="127" t="s">
        <v>104</v>
      </c>
      <c r="F147" s="127"/>
      <c r="G147" s="127" t="s">
        <v>105</v>
      </c>
      <c r="H147" s="127"/>
      <c r="I147" s="127" t="s">
        <v>109</v>
      </c>
      <c r="J147" s="127"/>
      <c r="K147" s="127" t="s">
        <v>571</v>
      </c>
      <c r="L147" s="127"/>
      <c r="M147" s="127"/>
      <c r="N147" s="62" t="s">
        <v>649</v>
      </c>
      <c r="O147" s="62" t="s">
        <v>435</v>
      </c>
      <c r="P147" s="62" t="s">
        <v>421</v>
      </c>
      <c r="Q147" s="144">
        <f>103295000+180000000+43200000</f>
        <v>326495000</v>
      </c>
      <c r="R147" s="23">
        <v>43101</v>
      </c>
      <c r="S147" s="23">
        <v>43465</v>
      </c>
      <c r="T147" s="21">
        <v>43195</v>
      </c>
      <c r="U147" s="37">
        <v>0.125</v>
      </c>
      <c r="V147" s="132" t="s">
        <v>744</v>
      </c>
      <c r="W147" s="132"/>
      <c r="X147" s="132"/>
      <c r="Y147" s="66"/>
      <c r="Z147" s="66"/>
      <c r="AA147" s="139"/>
      <c r="AB147" s="139"/>
      <c r="AC147" s="139"/>
      <c r="AD147" s="66"/>
      <c r="AE147" s="96"/>
      <c r="AF147" s="139"/>
      <c r="AG147" s="139"/>
      <c r="AH147" s="139"/>
      <c r="AI147" s="92">
        <v>43621</v>
      </c>
      <c r="AJ147" s="105"/>
      <c r="AK147" s="66"/>
    </row>
    <row r="148" spans="1:37" s="53" customFormat="1" ht="76.5" customHeight="1" hidden="1">
      <c r="A148" s="127"/>
      <c r="B148" s="127"/>
      <c r="C148" s="127"/>
      <c r="D148" s="127"/>
      <c r="E148" s="127"/>
      <c r="F148" s="127"/>
      <c r="G148" s="127"/>
      <c r="H148" s="127"/>
      <c r="I148" s="127"/>
      <c r="J148" s="127"/>
      <c r="K148" s="127" t="s">
        <v>572</v>
      </c>
      <c r="L148" s="127"/>
      <c r="M148" s="127"/>
      <c r="N148" s="62" t="s">
        <v>422</v>
      </c>
      <c r="O148" s="62" t="s">
        <v>436</v>
      </c>
      <c r="P148" s="62" t="s">
        <v>423</v>
      </c>
      <c r="Q148" s="144"/>
      <c r="R148" s="23">
        <v>43160</v>
      </c>
      <c r="S148" s="23">
        <v>43434</v>
      </c>
      <c r="T148" s="21">
        <v>43195</v>
      </c>
      <c r="U148" s="15">
        <v>0.05</v>
      </c>
      <c r="V148" s="132" t="s">
        <v>745</v>
      </c>
      <c r="W148" s="132"/>
      <c r="X148" s="132"/>
      <c r="Y148" s="66"/>
      <c r="Z148" s="66"/>
      <c r="AA148" s="139"/>
      <c r="AB148" s="139"/>
      <c r="AC148" s="139"/>
      <c r="AD148" s="66"/>
      <c r="AE148" s="96"/>
      <c r="AF148" s="139"/>
      <c r="AG148" s="139"/>
      <c r="AH148" s="139"/>
      <c r="AI148" s="92">
        <v>43622</v>
      </c>
      <c r="AJ148" s="105"/>
      <c r="AK148" s="66"/>
    </row>
    <row r="149" spans="1:37" s="53" customFormat="1" ht="60" customHeight="1" hidden="1">
      <c r="A149" s="127"/>
      <c r="B149" s="127"/>
      <c r="C149" s="127"/>
      <c r="D149" s="127"/>
      <c r="E149" s="127"/>
      <c r="F149" s="127"/>
      <c r="G149" s="127"/>
      <c r="H149" s="127"/>
      <c r="I149" s="127"/>
      <c r="J149" s="127"/>
      <c r="K149" s="127" t="s">
        <v>573</v>
      </c>
      <c r="L149" s="127"/>
      <c r="M149" s="127"/>
      <c r="N149" s="62" t="s">
        <v>424</v>
      </c>
      <c r="O149" s="62" t="s">
        <v>437</v>
      </c>
      <c r="P149" s="62" t="s">
        <v>425</v>
      </c>
      <c r="Q149" s="144"/>
      <c r="R149" s="23" t="s">
        <v>426</v>
      </c>
      <c r="S149" s="23" t="s">
        <v>427</v>
      </c>
      <c r="T149" s="21">
        <v>43195</v>
      </c>
      <c r="U149" s="15">
        <v>0.04</v>
      </c>
      <c r="V149" s="132" t="s">
        <v>746</v>
      </c>
      <c r="W149" s="132"/>
      <c r="X149" s="132"/>
      <c r="Y149" s="66"/>
      <c r="Z149" s="66"/>
      <c r="AA149" s="139"/>
      <c r="AB149" s="139"/>
      <c r="AC149" s="139"/>
      <c r="AD149" s="66"/>
      <c r="AE149" s="96"/>
      <c r="AF149" s="139"/>
      <c r="AG149" s="139"/>
      <c r="AH149" s="139"/>
      <c r="AI149" s="92">
        <v>43623</v>
      </c>
      <c r="AJ149" s="105"/>
      <c r="AK149" s="66"/>
    </row>
    <row r="150" spans="1:37" s="53" customFormat="1" ht="65.25" customHeight="1" hidden="1">
      <c r="A150" s="127" t="s">
        <v>37</v>
      </c>
      <c r="B150" s="127" t="s">
        <v>46</v>
      </c>
      <c r="C150" s="127" t="s">
        <v>71</v>
      </c>
      <c r="D150" s="127"/>
      <c r="E150" s="127" t="s">
        <v>104</v>
      </c>
      <c r="F150" s="127"/>
      <c r="G150" s="127" t="s">
        <v>105</v>
      </c>
      <c r="H150" s="127"/>
      <c r="I150" s="127" t="s">
        <v>109</v>
      </c>
      <c r="J150" s="127"/>
      <c r="K150" s="127" t="s">
        <v>592</v>
      </c>
      <c r="L150" s="127"/>
      <c r="M150" s="127"/>
      <c r="N150" s="62" t="s">
        <v>593</v>
      </c>
      <c r="O150" s="62" t="s">
        <v>594</v>
      </c>
      <c r="P150" s="25" t="s">
        <v>595</v>
      </c>
      <c r="Q150" s="167" t="s">
        <v>264</v>
      </c>
      <c r="R150" s="23">
        <v>42737</v>
      </c>
      <c r="S150" s="23">
        <v>43100</v>
      </c>
      <c r="T150" s="21">
        <v>43195</v>
      </c>
      <c r="U150" s="37">
        <v>0.125</v>
      </c>
      <c r="V150" s="132" t="s">
        <v>754</v>
      </c>
      <c r="W150" s="132"/>
      <c r="X150" s="132"/>
      <c r="Y150" s="66"/>
      <c r="Z150" s="66"/>
      <c r="AA150" s="139"/>
      <c r="AB150" s="139"/>
      <c r="AC150" s="139"/>
      <c r="AD150" s="66"/>
      <c r="AE150" s="96"/>
      <c r="AF150" s="139"/>
      <c r="AG150" s="139"/>
      <c r="AH150" s="139"/>
      <c r="AI150" s="92">
        <v>43624</v>
      </c>
      <c r="AJ150" s="105"/>
      <c r="AK150" s="66"/>
    </row>
    <row r="151" spans="1:37" s="53" customFormat="1" ht="68.25" customHeight="1" hidden="1">
      <c r="A151" s="127"/>
      <c r="B151" s="127"/>
      <c r="C151" s="127"/>
      <c r="D151" s="127"/>
      <c r="E151" s="127"/>
      <c r="F151" s="127"/>
      <c r="G151" s="127"/>
      <c r="H151" s="127"/>
      <c r="I151" s="127"/>
      <c r="J151" s="127"/>
      <c r="K151" s="125" t="s">
        <v>596</v>
      </c>
      <c r="L151" s="125"/>
      <c r="M151" s="125"/>
      <c r="N151" s="67" t="s">
        <v>597</v>
      </c>
      <c r="O151" s="67" t="s">
        <v>441</v>
      </c>
      <c r="P151" s="62" t="s">
        <v>598</v>
      </c>
      <c r="Q151" s="167"/>
      <c r="R151" s="23">
        <v>42737</v>
      </c>
      <c r="S151" s="23">
        <v>43100</v>
      </c>
      <c r="T151" s="21">
        <v>43195</v>
      </c>
      <c r="U151" s="37">
        <v>0.125</v>
      </c>
      <c r="V151" s="132" t="s">
        <v>755</v>
      </c>
      <c r="W151" s="132"/>
      <c r="X151" s="132"/>
      <c r="Y151" s="66"/>
      <c r="Z151" s="66"/>
      <c r="AA151" s="139"/>
      <c r="AB151" s="139"/>
      <c r="AC151" s="139"/>
      <c r="AD151" s="66"/>
      <c r="AE151" s="96"/>
      <c r="AF151" s="139"/>
      <c r="AG151" s="139"/>
      <c r="AH151" s="139"/>
      <c r="AI151" s="92">
        <v>43625</v>
      </c>
      <c r="AJ151" s="105"/>
      <c r="AK151" s="66"/>
    </row>
    <row r="152" spans="1:37" s="53" customFormat="1" ht="60.75" customHeight="1" hidden="1">
      <c r="A152" s="127"/>
      <c r="B152" s="127"/>
      <c r="C152" s="127"/>
      <c r="D152" s="127"/>
      <c r="E152" s="127"/>
      <c r="F152" s="127"/>
      <c r="G152" s="127"/>
      <c r="H152" s="127"/>
      <c r="I152" s="127"/>
      <c r="J152" s="127"/>
      <c r="K152" s="125" t="s">
        <v>599</v>
      </c>
      <c r="L152" s="125"/>
      <c r="M152" s="125"/>
      <c r="N152" s="67" t="s">
        <v>600</v>
      </c>
      <c r="O152" s="67" t="s">
        <v>601</v>
      </c>
      <c r="P152" s="67" t="s">
        <v>433</v>
      </c>
      <c r="Q152" s="167"/>
      <c r="R152" s="23">
        <v>42737</v>
      </c>
      <c r="S152" s="23">
        <v>43100</v>
      </c>
      <c r="T152" s="21">
        <v>43195</v>
      </c>
      <c r="U152" s="15">
        <v>0.25</v>
      </c>
      <c r="V152" s="119" t="s">
        <v>756</v>
      </c>
      <c r="W152" s="119"/>
      <c r="X152" s="119"/>
      <c r="Y152" s="66"/>
      <c r="Z152" s="66"/>
      <c r="AA152" s="139"/>
      <c r="AB152" s="139"/>
      <c r="AC152" s="139"/>
      <c r="AD152" s="66"/>
      <c r="AE152" s="96"/>
      <c r="AF152" s="139"/>
      <c r="AG152" s="139"/>
      <c r="AH152" s="139"/>
      <c r="AI152" s="92">
        <v>43626</v>
      </c>
      <c r="AJ152" s="105"/>
      <c r="AK152" s="66"/>
    </row>
    <row r="153" spans="1:37" ht="64.5" customHeight="1" hidden="1">
      <c r="A153" s="127" t="s">
        <v>38</v>
      </c>
      <c r="B153" s="127" t="s">
        <v>50</v>
      </c>
      <c r="C153" s="127" t="s">
        <v>67</v>
      </c>
      <c r="D153" s="127"/>
      <c r="E153" s="127" t="s">
        <v>104</v>
      </c>
      <c r="F153" s="127"/>
      <c r="G153" s="127" t="s">
        <v>108</v>
      </c>
      <c r="H153" s="127"/>
      <c r="I153" s="127" t="s">
        <v>116</v>
      </c>
      <c r="J153" s="127"/>
      <c r="K153" s="127" t="s">
        <v>380</v>
      </c>
      <c r="L153" s="127"/>
      <c r="M153" s="127"/>
      <c r="N153" s="62" t="s">
        <v>381</v>
      </c>
      <c r="O153" s="62" t="s">
        <v>382</v>
      </c>
      <c r="P153" s="64" t="s">
        <v>383</v>
      </c>
      <c r="Q153" s="64">
        <v>0</v>
      </c>
      <c r="R153" s="18">
        <v>43160</v>
      </c>
      <c r="S153" s="18">
        <v>43190</v>
      </c>
      <c r="T153" s="30">
        <v>43196</v>
      </c>
      <c r="U153" s="13">
        <v>1</v>
      </c>
      <c r="V153" s="130" t="s">
        <v>705</v>
      </c>
      <c r="W153" s="130"/>
      <c r="X153" s="130"/>
      <c r="Y153" s="63"/>
      <c r="Z153" s="63"/>
      <c r="AA153" s="129"/>
      <c r="AB153" s="129"/>
      <c r="AC153" s="129"/>
      <c r="AD153" s="63"/>
      <c r="AE153" s="54"/>
      <c r="AF153" s="129"/>
      <c r="AG153" s="129"/>
      <c r="AH153" s="129"/>
      <c r="AI153" s="92">
        <v>43627</v>
      </c>
      <c r="AJ153" s="54"/>
      <c r="AK153" s="63"/>
    </row>
    <row r="154" spans="1:37" ht="50.25" customHeight="1" hidden="1">
      <c r="A154" s="127"/>
      <c r="B154" s="127"/>
      <c r="C154" s="127"/>
      <c r="D154" s="127"/>
      <c r="E154" s="127"/>
      <c r="F154" s="127"/>
      <c r="G154" s="127"/>
      <c r="H154" s="127"/>
      <c r="I154" s="127"/>
      <c r="J154" s="127"/>
      <c r="K154" s="127" t="s">
        <v>384</v>
      </c>
      <c r="L154" s="127"/>
      <c r="M154" s="127"/>
      <c r="N154" s="62" t="s">
        <v>385</v>
      </c>
      <c r="O154" s="62" t="s">
        <v>386</v>
      </c>
      <c r="P154" s="133" t="s">
        <v>387</v>
      </c>
      <c r="Q154" s="64">
        <v>0</v>
      </c>
      <c r="R154" s="29">
        <v>43101</v>
      </c>
      <c r="S154" s="29">
        <v>43465</v>
      </c>
      <c r="T154" s="30">
        <v>43196</v>
      </c>
      <c r="U154" s="13">
        <v>0.5</v>
      </c>
      <c r="V154" s="131" t="s">
        <v>706</v>
      </c>
      <c r="W154" s="131"/>
      <c r="X154" s="131"/>
      <c r="Y154" s="63"/>
      <c r="Z154" s="63"/>
      <c r="AA154" s="129"/>
      <c r="AB154" s="129"/>
      <c r="AC154" s="129"/>
      <c r="AD154" s="63"/>
      <c r="AE154" s="54"/>
      <c r="AF154" s="129"/>
      <c r="AG154" s="129"/>
      <c r="AH154" s="129"/>
      <c r="AI154" s="92">
        <v>43628</v>
      </c>
      <c r="AJ154" s="54"/>
      <c r="AK154" s="63"/>
    </row>
    <row r="155" spans="1:37" ht="50.25" customHeight="1" hidden="1">
      <c r="A155" s="127"/>
      <c r="B155" s="127"/>
      <c r="C155" s="127"/>
      <c r="D155" s="127"/>
      <c r="E155" s="127"/>
      <c r="F155" s="127"/>
      <c r="G155" s="127"/>
      <c r="H155" s="127"/>
      <c r="I155" s="127" t="s">
        <v>109</v>
      </c>
      <c r="J155" s="127"/>
      <c r="K155" s="127" t="s">
        <v>388</v>
      </c>
      <c r="L155" s="127"/>
      <c r="M155" s="127"/>
      <c r="N155" s="62" t="s">
        <v>389</v>
      </c>
      <c r="O155" s="62" t="s">
        <v>650</v>
      </c>
      <c r="P155" s="133"/>
      <c r="Q155" s="64">
        <v>0</v>
      </c>
      <c r="R155" s="29">
        <v>43101</v>
      </c>
      <c r="S155" s="29">
        <v>43465</v>
      </c>
      <c r="T155" s="30">
        <v>43196</v>
      </c>
      <c r="U155" s="13">
        <v>0.5</v>
      </c>
      <c r="V155" s="130" t="s">
        <v>707</v>
      </c>
      <c r="W155" s="130"/>
      <c r="X155" s="130"/>
      <c r="Y155" s="63"/>
      <c r="Z155" s="63"/>
      <c r="AA155" s="129"/>
      <c r="AB155" s="129"/>
      <c r="AC155" s="129"/>
      <c r="AD155" s="63"/>
      <c r="AE155" s="54"/>
      <c r="AF155" s="129"/>
      <c r="AG155" s="129"/>
      <c r="AH155" s="129"/>
      <c r="AI155" s="92">
        <v>43629</v>
      </c>
      <c r="AJ155" s="54"/>
      <c r="AK155" s="63"/>
    </row>
    <row r="156" spans="1:37" ht="50.25" customHeight="1" hidden="1">
      <c r="A156" s="127" t="s">
        <v>38</v>
      </c>
      <c r="B156" s="127" t="s">
        <v>50</v>
      </c>
      <c r="C156" s="127" t="s">
        <v>67</v>
      </c>
      <c r="D156" s="127"/>
      <c r="E156" s="127" t="s">
        <v>104</v>
      </c>
      <c r="F156" s="127"/>
      <c r="G156" s="127" t="s">
        <v>108</v>
      </c>
      <c r="H156" s="127"/>
      <c r="I156" s="127" t="s">
        <v>116</v>
      </c>
      <c r="J156" s="127"/>
      <c r="K156" s="127" t="s">
        <v>390</v>
      </c>
      <c r="L156" s="127"/>
      <c r="M156" s="127"/>
      <c r="N156" s="62" t="s">
        <v>391</v>
      </c>
      <c r="O156" s="62" t="s">
        <v>392</v>
      </c>
      <c r="P156" s="64" t="s">
        <v>393</v>
      </c>
      <c r="Q156" s="64">
        <v>0</v>
      </c>
      <c r="R156" s="29">
        <v>43466</v>
      </c>
      <c r="S156" s="29">
        <v>43496</v>
      </c>
      <c r="T156" s="30">
        <v>43196</v>
      </c>
      <c r="U156" s="13">
        <v>1</v>
      </c>
      <c r="V156" s="130" t="s">
        <v>708</v>
      </c>
      <c r="W156" s="130"/>
      <c r="X156" s="130"/>
      <c r="Y156" s="63"/>
      <c r="Z156" s="63"/>
      <c r="AA156" s="129"/>
      <c r="AB156" s="129"/>
      <c r="AC156" s="129"/>
      <c r="AD156" s="63"/>
      <c r="AE156" s="54"/>
      <c r="AF156" s="129"/>
      <c r="AG156" s="129"/>
      <c r="AH156" s="129"/>
      <c r="AI156" s="92">
        <v>43630</v>
      </c>
      <c r="AJ156" s="54"/>
      <c r="AK156" s="63"/>
    </row>
    <row r="157" spans="1:37" ht="48.75" customHeight="1" hidden="1">
      <c r="A157" s="127"/>
      <c r="B157" s="127"/>
      <c r="C157" s="127"/>
      <c r="D157" s="127"/>
      <c r="E157" s="127"/>
      <c r="F157" s="127"/>
      <c r="G157" s="127"/>
      <c r="H157" s="127"/>
      <c r="I157" s="127"/>
      <c r="J157" s="127"/>
      <c r="K157" s="127" t="s">
        <v>394</v>
      </c>
      <c r="L157" s="127"/>
      <c r="M157" s="127"/>
      <c r="N157" s="62" t="s">
        <v>395</v>
      </c>
      <c r="O157" s="62" t="s">
        <v>396</v>
      </c>
      <c r="P157" s="64" t="s">
        <v>393</v>
      </c>
      <c r="Q157" s="64">
        <v>0</v>
      </c>
      <c r="R157" s="29">
        <v>43101</v>
      </c>
      <c r="S157" s="29">
        <v>43465</v>
      </c>
      <c r="T157" s="30">
        <v>43196</v>
      </c>
      <c r="U157" s="15">
        <v>0.25</v>
      </c>
      <c r="V157" s="130" t="s">
        <v>709</v>
      </c>
      <c r="W157" s="130"/>
      <c r="X157" s="130"/>
      <c r="Y157" s="63"/>
      <c r="Z157" s="63"/>
      <c r="AA157" s="129"/>
      <c r="AB157" s="129"/>
      <c r="AC157" s="129"/>
      <c r="AD157" s="63"/>
      <c r="AE157" s="54"/>
      <c r="AF157" s="129"/>
      <c r="AG157" s="129"/>
      <c r="AH157" s="129"/>
      <c r="AI157" s="92">
        <v>43631</v>
      </c>
      <c r="AJ157" s="54"/>
      <c r="AK157" s="63"/>
    </row>
    <row r="158" spans="1:37" ht="63" customHeight="1" hidden="1">
      <c r="A158" s="127"/>
      <c r="B158" s="127"/>
      <c r="C158" s="127"/>
      <c r="D158" s="127"/>
      <c r="E158" s="127"/>
      <c r="F158" s="127"/>
      <c r="G158" s="127"/>
      <c r="H158" s="127"/>
      <c r="I158" s="127"/>
      <c r="J158" s="127"/>
      <c r="K158" s="127" t="s">
        <v>397</v>
      </c>
      <c r="L158" s="127"/>
      <c r="M158" s="127"/>
      <c r="N158" s="62" t="s">
        <v>398</v>
      </c>
      <c r="O158" s="62" t="s">
        <v>399</v>
      </c>
      <c r="P158" s="64" t="s">
        <v>393</v>
      </c>
      <c r="Q158" s="64">
        <v>0</v>
      </c>
      <c r="R158" s="29">
        <v>43101</v>
      </c>
      <c r="S158" s="29">
        <v>43465</v>
      </c>
      <c r="T158" s="30">
        <v>43196</v>
      </c>
      <c r="U158" s="15">
        <v>0.25</v>
      </c>
      <c r="V158" s="131" t="s">
        <v>710</v>
      </c>
      <c r="W158" s="131"/>
      <c r="X158" s="131"/>
      <c r="Y158" s="63"/>
      <c r="Z158" s="63"/>
      <c r="AA158" s="129"/>
      <c r="AB158" s="129"/>
      <c r="AC158" s="129"/>
      <c r="AD158" s="63"/>
      <c r="AE158" s="54"/>
      <c r="AF158" s="129"/>
      <c r="AG158" s="129"/>
      <c r="AH158" s="129"/>
      <c r="AI158" s="92">
        <v>43632</v>
      </c>
      <c r="AJ158" s="54"/>
      <c r="AK158" s="63"/>
    </row>
    <row r="159" spans="1:37" ht="118.5" customHeight="1" hidden="1">
      <c r="A159" s="127"/>
      <c r="B159" s="127"/>
      <c r="C159" s="127"/>
      <c r="D159" s="127"/>
      <c r="E159" s="127"/>
      <c r="F159" s="127"/>
      <c r="G159" s="127"/>
      <c r="H159" s="127"/>
      <c r="I159" s="127"/>
      <c r="J159" s="127"/>
      <c r="K159" s="127" t="s">
        <v>400</v>
      </c>
      <c r="L159" s="127"/>
      <c r="M159" s="127"/>
      <c r="N159" s="62" t="s">
        <v>401</v>
      </c>
      <c r="O159" s="62" t="s">
        <v>402</v>
      </c>
      <c r="P159" s="64" t="s">
        <v>403</v>
      </c>
      <c r="Q159" s="64">
        <v>0</v>
      </c>
      <c r="R159" s="29">
        <v>43101</v>
      </c>
      <c r="S159" s="29">
        <v>43465</v>
      </c>
      <c r="T159" s="30">
        <v>43196</v>
      </c>
      <c r="U159" s="13">
        <v>0</v>
      </c>
      <c r="V159" s="130" t="s">
        <v>711</v>
      </c>
      <c r="W159" s="130"/>
      <c r="X159" s="130"/>
      <c r="Y159" s="63"/>
      <c r="Z159" s="63"/>
      <c r="AA159" s="129"/>
      <c r="AB159" s="129"/>
      <c r="AC159" s="129"/>
      <c r="AD159" s="63"/>
      <c r="AE159" s="54"/>
      <c r="AF159" s="129"/>
      <c r="AG159" s="129"/>
      <c r="AH159" s="129"/>
      <c r="AI159" s="92">
        <v>43633</v>
      </c>
      <c r="AJ159" s="54"/>
      <c r="AK159" s="63"/>
    </row>
    <row r="160" spans="1:37" ht="77.25" customHeight="1" hidden="1">
      <c r="A160" s="127"/>
      <c r="B160" s="127"/>
      <c r="C160" s="127"/>
      <c r="D160" s="127"/>
      <c r="E160" s="127"/>
      <c r="F160" s="127"/>
      <c r="G160" s="127"/>
      <c r="H160" s="127"/>
      <c r="I160" s="127"/>
      <c r="J160" s="127"/>
      <c r="K160" s="127" t="s">
        <v>404</v>
      </c>
      <c r="L160" s="127"/>
      <c r="M160" s="127"/>
      <c r="N160" s="62" t="s">
        <v>405</v>
      </c>
      <c r="O160" s="62" t="s">
        <v>406</v>
      </c>
      <c r="P160" s="64" t="s">
        <v>393</v>
      </c>
      <c r="Q160" s="64">
        <v>0</v>
      </c>
      <c r="R160" s="29">
        <v>43101</v>
      </c>
      <c r="S160" s="29">
        <v>43465</v>
      </c>
      <c r="T160" s="30">
        <v>43196</v>
      </c>
      <c r="U160" s="13">
        <v>100</v>
      </c>
      <c r="V160" s="131" t="s">
        <v>712</v>
      </c>
      <c r="W160" s="131"/>
      <c r="X160" s="131"/>
      <c r="Y160" s="63"/>
      <c r="Z160" s="63"/>
      <c r="AA160" s="129"/>
      <c r="AB160" s="129"/>
      <c r="AC160" s="129"/>
      <c r="AD160" s="63"/>
      <c r="AE160" s="54"/>
      <c r="AF160" s="129"/>
      <c r="AG160" s="129"/>
      <c r="AH160" s="129"/>
      <c r="AI160" s="92">
        <v>43634</v>
      </c>
      <c r="AJ160" s="54"/>
      <c r="AK160" s="63"/>
    </row>
    <row r="161" spans="1:37" ht="50.25" customHeight="1" hidden="1">
      <c r="A161" s="127"/>
      <c r="B161" s="127"/>
      <c r="C161" s="127"/>
      <c r="D161" s="127"/>
      <c r="E161" s="127"/>
      <c r="F161" s="127"/>
      <c r="G161" s="127"/>
      <c r="H161" s="127"/>
      <c r="I161" s="127"/>
      <c r="J161" s="127"/>
      <c r="K161" s="127" t="s">
        <v>407</v>
      </c>
      <c r="L161" s="127"/>
      <c r="M161" s="127"/>
      <c r="N161" s="62" t="s">
        <v>408</v>
      </c>
      <c r="O161" s="62" t="s">
        <v>651</v>
      </c>
      <c r="P161" s="64" t="s">
        <v>383</v>
      </c>
      <c r="Q161" s="64">
        <v>0</v>
      </c>
      <c r="R161" s="29">
        <v>43101</v>
      </c>
      <c r="S161" s="29">
        <v>43465</v>
      </c>
      <c r="T161" s="30">
        <v>43196</v>
      </c>
      <c r="U161" s="13">
        <v>1</v>
      </c>
      <c r="V161" s="130" t="s">
        <v>713</v>
      </c>
      <c r="W161" s="130"/>
      <c r="X161" s="130"/>
      <c r="Y161" s="63"/>
      <c r="Z161" s="63"/>
      <c r="AA161" s="129"/>
      <c r="AB161" s="129"/>
      <c r="AC161" s="129"/>
      <c r="AD161" s="63"/>
      <c r="AE161" s="54"/>
      <c r="AF161" s="129"/>
      <c r="AG161" s="129"/>
      <c r="AH161" s="129"/>
      <c r="AI161" s="92">
        <v>43635</v>
      </c>
      <c r="AJ161" s="54"/>
      <c r="AK161" s="63"/>
    </row>
    <row r="162" spans="1:37" ht="50.25" customHeight="1" hidden="1">
      <c r="A162" s="127"/>
      <c r="B162" s="127"/>
      <c r="C162" s="127"/>
      <c r="D162" s="127"/>
      <c r="E162" s="127"/>
      <c r="F162" s="127"/>
      <c r="G162" s="127"/>
      <c r="H162" s="127"/>
      <c r="I162" s="127"/>
      <c r="J162" s="127"/>
      <c r="K162" s="127" t="s">
        <v>652</v>
      </c>
      <c r="L162" s="127"/>
      <c r="M162" s="127"/>
      <c r="N162" s="62" t="s">
        <v>409</v>
      </c>
      <c r="O162" s="62" t="s">
        <v>413</v>
      </c>
      <c r="P162" s="64" t="s">
        <v>383</v>
      </c>
      <c r="Q162" s="64">
        <v>0</v>
      </c>
      <c r="R162" s="29">
        <v>43256</v>
      </c>
      <c r="S162" s="29">
        <v>43259</v>
      </c>
      <c r="T162" s="30">
        <v>43196</v>
      </c>
      <c r="U162" s="13">
        <v>0</v>
      </c>
      <c r="V162" s="130" t="s">
        <v>714</v>
      </c>
      <c r="W162" s="130"/>
      <c r="X162" s="130"/>
      <c r="Y162" s="63"/>
      <c r="Z162" s="63"/>
      <c r="AA162" s="129"/>
      <c r="AB162" s="129"/>
      <c r="AC162" s="129"/>
      <c r="AD162" s="63"/>
      <c r="AE162" s="54"/>
      <c r="AF162" s="129"/>
      <c r="AG162" s="129"/>
      <c r="AH162" s="129"/>
      <c r="AI162" s="92">
        <v>43636</v>
      </c>
      <c r="AJ162" s="54"/>
      <c r="AK162" s="63"/>
    </row>
    <row r="163" spans="1:37" ht="77.25" customHeight="1" hidden="1">
      <c r="A163" s="127"/>
      <c r="B163" s="127"/>
      <c r="C163" s="127"/>
      <c r="D163" s="127"/>
      <c r="E163" s="127"/>
      <c r="F163" s="127"/>
      <c r="G163" s="127"/>
      <c r="H163" s="127"/>
      <c r="I163" s="127"/>
      <c r="J163" s="127"/>
      <c r="K163" s="127" t="s">
        <v>410</v>
      </c>
      <c r="L163" s="127"/>
      <c r="M163" s="127"/>
      <c r="N163" s="62" t="s">
        <v>411</v>
      </c>
      <c r="O163" s="62" t="s">
        <v>412</v>
      </c>
      <c r="P163" s="64" t="s">
        <v>383</v>
      </c>
      <c r="Q163" s="64">
        <v>0</v>
      </c>
      <c r="R163" s="29">
        <v>43101</v>
      </c>
      <c r="S163" s="29">
        <v>43465</v>
      </c>
      <c r="T163" s="30">
        <v>43196</v>
      </c>
      <c r="U163" s="13">
        <v>0</v>
      </c>
      <c r="V163" s="130" t="s">
        <v>715</v>
      </c>
      <c r="W163" s="130"/>
      <c r="X163" s="130"/>
      <c r="Y163" s="63"/>
      <c r="Z163" s="63"/>
      <c r="AA163" s="129"/>
      <c r="AB163" s="129"/>
      <c r="AC163" s="129"/>
      <c r="AD163" s="63"/>
      <c r="AE163" s="54"/>
      <c r="AF163" s="129"/>
      <c r="AG163" s="129"/>
      <c r="AH163" s="129"/>
      <c r="AI163" s="92">
        <v>43637</v>
      </c>
      <c r="AJ163" s="54"/>
      <c r="AK163" s="63"/>
    </row>
    <row r="164" spans="1:37" s="53" customFormat="1" ht="113.25" customHeight="1" hidden="1">
      <c r="A164" s="127" t="s">
        <v>39</v>
      </c>
      <c r="B164" s="127" t="s">
        <v>47</v>
      </c>
      <c r="C164" s="127" t="s">
        <v>70</v>
      </c>
      <c r="D164" s="127"/>
      <c r="E164" s="127" t="s">
        <v>104</v>
      </c>
      <c r="F164" s="127"/>
      <c r="G164" s="127" t="s">
        <v>105</v>
      </c>
      <c r="H164" s="127"/>
      <c r="I164" s="127" t="s">
        <v>109</v>
      </c>
      <c r="J164" s="127"/>
      <c r="K164" s="125" t="s">
        <v>419</v>
      </c>
      <c r="L164" s="125"/>
      <c r="M164" s="125"/>
      <c r="N164" s="67" t="s">
        <v>420</v>
      </c>
      <c r="O164" s="62" t="s">
        <v>653</v>
      </c>
      <c r="P164" s="25" t="s">
        <v>654</v>
      </c>
      <c r="Q164" s="144" t="s">
        <v>264</v>
      </c>
      <c r="R164" s="23">
        <v>42737</v>
      </c>
      <c r="S164" s="23">
        <v>43100</v>
      </c>
      <c r="T164" s="21">
        <v>43196</v>
      </c>
      <c r="U164" s="37">
        <v>0.405</v>
      </c>
      <c r="V164" s="119" t="s">
        <v>734</v>
      </c>
      <c r="W164" s="119"/>
      <c r="X164" s="119"/>
      <c r="Y164" s="66"/>
      <c r="Z164" s="66"/>
      <c r="AA164" s="139"/>
      <c r="AB164" s="139"/>
      <c r="AC164" s="139"/>
      <c r="AD164" s="66"/>
      <c r="AE164" s="96"/>
      <c r="AF164" s="139"/>
      <c r="AG164" s="139"/>
      <c r="AH164" s="139"/>
      <c r="AI164" s="92">
        <v>43638</v>
      </c>
      <c r="AJ164" s="105"/>
      <c r="AK164" s="66"/>
    </row>
    <row r="165" spans="1:37" s="53" customFormat="1" ht="64.5" customHeight="1" hidden="1">
      <c r="A165" s="127"/>
      <c r="B165" s="127"/>
      <c r="C165" s="127"/>
      <c r="D165" s="127"/>
      <c r="E165" s="127"/>
      <c r="F165" s="127"/>
      <c r="G165" s="127"/>
      <c r="H165" s="127"/>
      <c r="I165" s="127"/>
      <c r="J165" s="127"/>
      <c r="K165" s="125" t="s">
        <v>569</v>
      </c>
      <c r="L165" s="125"/>
      <c r="M165" s="125"/>
      <c r="N165" s="67" t="s">
        <v>570</v>
      </c>
      <c r="O165" s="62" t="s">
        <v>434</v>
      </c>
      <c r="P165" s="25" t="s">
        <v>654</v>
      </c>
      <c r="Q165" s="144"/>
      <c r="R165" s="23">
        <v>42737</v>
      </c>
      <c r="S165" s="23">
        <v>43100</v>
      </c>
      <c r="T165" s="21">
        <v>43196</v>
      </c>
      <c r="U165" s="15">
        <v>0.75</v>
      </c>
      <c r="V165" s="119" t="s">
        <v>735</v>
      </c>
      <c r="W165" s="119"/>
      <c r="X165" s="119"/>
      <c r="Y165" s="66"/>
      <c r="Z165" s="66"/>
      <c r="AA165" s="139"/>
      <c r="AB165" s="139"/>
      <c r="AC165" s="139"/>
      <c r="AD165" s="66"/>
      <c r="AE165" s="96"/>
      <c r="AF165" s="139"/>
      <c r="AG165" s="139"/>
      <c r="AH165" s="139"/>
      <c r="AI165" s="92">
        <v>43639</v>
      </c>
      <c r="AJ165" s="105"/>
      <c r="AK165" s="66"/>
    </row>
    <row r="166" spans="1:37" ht="65.25" customHeight="1" hidden="1">
      <c r="A166" s="127" t="s">
        <v>40</v>
      </c>
      <c r="B166" s="127" t="s">
        <v>56</v>
      </c>
      <c r="C166" s="127" t="s">
        <v>72</v>
      </c>
      <c r="D166" s="127"/>
      <c r="E166" s="127" t="s">
        <v>104</v>
      </c>
      <c r="F166" s="127"/>
      <c r="G166" s="127" t="s">
        <v>108</v>
      </c>
      <c r="H166" s="127"/>
      <c r="I166" s="127" t="s">
        <v>115</v>
      </c>
      <c r="J166" s="127"/>
      <c r="K166" s="125" t="s">
        <v>448</v>
      </c>
      <c r="L166" s="125"/>
      <c r="M166" s="125"/>
      <c r="N166" s="67" t="s">
        <v>449</v>
      </c>
      <c r="O166" s="67" t="s">
        <v>209</v>
      </c>
      <c r="P166" s="127" t="s">
        <v>206</v>
      </c>
      <c r="Q166" s="64" t="s">
        <v>264</v>
      </c>
      <c r="R166" s="18">
        <v>43132</v>
      </c>
      <c r="S166" s="18">
        <v>43465</v>
      </c>
      <c r="T166" s="35">
        <v>43195</v>
      </c>
      <c r="U166" s="38">
        <f>2/10</f>
        <v>0.2</v>
      </c>
      <c r="V166" s="119" t="s">
        <v>663</v>
      </c>
      <c r="W166" s="119"/>
      <c r="X166" s="119"/>
      <c r="Y166" s="63"/>
      <c r="Z166" s="63"/>
      <c r="AA166" s="129"/>
      <c r="AB166" s="129"/>
      <c r="AC166" s="129"/>
      <c r="AD166" s="63"/>
      <c r="AE166" s="54"/>
      <c r="AF166" s="129"/>
      <c r="AG166" s="129"/>
      <c r="AH166" s="129"/>
      <c r="AI166" s="92">
        <v>43640</v>
      </c>
      <c r="AJ166" s="54"/>
      <c r="AK166" s="63"/>
    </row>
    <row r="167" spans="1:37" ht="52.5" customHeight="1" hidden="1">
      <c r="A167" s="127"/>
      <c r="B167" s="127"/>
      <c r="C167" s="127"/>
      <c r="D167" s="127"/>
      <c r="E167" s="127"/>
      <c r="F167" s="127"/>
      <c r="G167" s="127"/>
      <c r="H167" s="127"/>
      <c r="I167" s="127"/>
      <c r="J167" s="127"/>
      <c r="K167" s="125" t="s">
        <v>169</v>
      </c>
      <c r="L167" s="125" t="s">
        <v>169</v>
      </c>
      <c r="M167" s="125" t="s">
        <v>169</v>
      </c>
      <c r="N167" s="67" t="s">
        <v>450</v>
      </c>
      <c r="O167" s="62" t="s">
        <v>208</v>
      </c>
      <c r="P167" s="127"/>
      <c r="Q167" s="64" t="s">
        <v>264</v>
      </c>
      <c r="R167" s="18">
        <v>43132</v>
      </c>
      <c r="S167" s="18">
        <v>43465</v>
      </c>
      <c r="T167" s="35">
        <v>43195</v>
      </c>
      <c r="U167" s="38">
        <v>0.25</v>
      </c>
      <c r="V167" s="119" t="s">
        <v>664</v>
      </c>
      <c r="W167" s="119"/>
      <c r="X167" s="119"/>
      <c r="Y167" s="63"/>
      <c r="Z167" s="63"/>
      <c r="AA167" s="129"/>
      <c r="AB167" s="129"/>
      <c r="AC167" s="129"/>
      <c r="AD167" s="63"/>
      <c r="AE167" s="54"/>
      <c r="AF167" s="129"/>
      <c r="AG167" s="129"/>
      <c r="AH167" s="129"/>
      <c r="AI167" s="92">
        <v>43641</v>
      </c>
      <c r="AJ167" s="54"/>
      <c r="AK167" s="63"/>
    </row>
    <row r="168" spans="1:37" ht="89.25" customHeight="1" hidden="1">
      <c r="A168" s="127"/>
      <c r="B168" s="127"/>
      <c r="C168" s="127"/>
      <c r="D168" s="127"/>
      <c r="E168" s="127"/>
      <c r="F168" s="127"/>
      <c r="G168" s="127"/>
      <c r="H168" s="127"/>
      <c r="I168" s="127"/>
      <c r="J168" s="127"/>
      <c r="K168" s="125" t="s">
        <v>170</v>
      </c>
      <c r="L168" s="125" t="s">
        <v>170</v>
      </c>
      <c r="M168" s="125" t="s">
        <v>170</v>
      </c>
      <c r="N168" s="67" t="s">
        <v>171</v>
      </c>
      <c r="O168" s="62" t="s">
        <v>456</v>
      </c>
      <c r="P168" s="127"/>
      <c r="Q168" s="64" t="s">
        <v>264</v>
      </c>
      <c r="R168" s="18">
        <v>43101</v>
      </c>
      <c r="S168" s="18">
        <v>43465</v>
      </c>
      <c r="T168" s="18">
        <v>43195</v>
      </c>
      <c r="U168" s="39">
        <v>1</v>
      </c>
      <c r="V168" s="119" t="s">
        <v>665</v>
      </c>
      <c r="W168" s="119"/>
      <c r="X168" s="119"/>
      <c r="Y168" s="63"/>
      <c r="Z168" s="63"/>
      <c r="AA168" s="129"/>
      <c r="AB168" s="129"/>
      <c r="AC168" s="129"/>
      <c r="AD168" s="63"/>
      <c r="AE168" s="54"/>
      <c r="AF168" s="129"/>
      <c r="AG168" s="129"/>
      <c r="AH168" s="129"/>
      <c r="AI168" s="92">
        <v>43642</v>
      </c>
      <c r="AJ168" s="54"/>
      <c r="AK168" s="63"/>
    </row>
    <row r="169" spans="1:37" ht="63.75" customHeight="1" hidden="1">
      <c r="A169" s="127"/>
      <c r="B169" s="127"/>
      <c r="C169" s="127"/>
      <c r="D169" s="127"/>
      <c r="E169" s="127"/>
      <c r="F169" s="127"/>
      <c r="G169" s="127"/>
      <c r="H169" s="127"/>
      <c r="I169" s="127"/>
      <c r="J169" s="127"/>
      <c r="K169" s="125" t="s">
        <v>451</v>
      </c>
      <c r="L169" s="125" t="s">
        <v>172</v>
      </c>
      <c r="M169" s="125" t="s">
        <v>172</v>
      </c>
      <c r="N169" s="67" t="s">
        <v>210</v>
      </c>
      <c r="O169" s="62" t="s">
        <v>455</v>
      </c>
      <c r="P169" s="127"/>
      <c r="Q169" s="64" t="s">
        <v>264</v>
      </c>
      <c r="R169" s="18">
        <v>43101</v>
      </c>
      <c r="S169" s="18">
        <v>43465</v>
      </c>
      <c r="T169" s="18">
        <v>43195</v>
      </c>
      <c r="U169" s="39">
        <v>1</v>
      </c>
      <c r="V169" s="119" t="s">
        <v>666</v>
      </c>
      <c r="W169" s="119"/>
      <c r="X169" s="119"/>
      <c r="Y169" s="63"/>
      <c r="Z169" s="63"/>
      <c r="AA169" s="129"/>
      <c r="AB169" s="129"/>
      <c r="AC169" s="129"/>
      <c r="AD169" s="63"/>
      <c r="AE169" s="54"/>
      <c r="AF169" s="129"/>
      <c r="AG169" s="129"/>
      <c r="AH169" s="129"/>
      <c r="AI169" s="92">
        <v>43643</v>
      </c>
      <c r="AJ169" s="54"/>
      <c r="AK169" s="63"/>
    </row>
    <row r="170" spans="1:37" ht="38.25" hidden="1">
      <c r="A170" s="127"/>
      <c r="B170" s="127"/>
      <c r="C170" s="127"/>
      <c r="D170" s="127"/>
      <c r="E170" s="127"/>
      <c r="F170" s="127"/>
      <c r="G170" s="127"/>
      <c r="H170" s="127"/>
      <c r="I170" s="127"/>
      <c r="J170" s="127"/>
      <c r="K170" s="125" t="s">
        <v>453</v>
      </c>
      <c r="L170" s="125" t="s">
        <v>172</v>
      </c>
      <c r="M170" s="125" t="s">
        <v>172</v>
      </c>
      <c r="N170" s="67" t="s">
        <v>454</v>
      </c>
      <c r="O170" s="62" t="s">
        <v>655</v>
      </c>
      <c r="P170" s="127"/>
      <c r="Q170" s="64" t="s">
        <v>264</v>
      </c>
      <c r="R170" s="18">
        <v>43101</v>
      </c>
      <c r="S170" s="18">
        <v>43465</v>
      </c>
      <c r="T170" s="18">
        <v>43195</v>
      </c>
      <c r="U170" s="39">
        <v>0.5</v>
      </c>
      <c r="V170" s="119" t="s">
        <v>667</v>
      </c>
      <c r="W170" s="119"/>
      <c r="X170" s="119"/>
      <c r="Y170" s="63"/>
      <c r="Z170" s="63"/>
      <c r="AA170" s="129"/>
      <c r="AB170" s="129"/>
      <c r="AC170" s="129"/>
      <c r="AD170" s="63"/>
      <c r="AE170" s="54"/>
      <c r="AF170" s="129"/>
      <c r="AG170" s="129"/>
      <c r="AH170" s="129"/>
      <c r="AI170" s="92">
        <v>43644</v>
      </c>
      <c r="AJ170" s="54"/>
      <c r="AK170" s="63"/>
    </row>
    <row r="171" spans="1:37" ht="28.5" customHeight="1" hidden="1">
      <c r="A171" s="127"/>
      <c r="B171" s="127"/>
      <c r="C171" s="127"/>
      <c r="D171" s="127"/>
      <c r="E171" s="127"/>
      <c r="F171" s="127"/>
      <c r="G171" s="127"/>
      <c r="H171" s="127"/>
      <c r="I171" s="127"/>
      <c r="J171" s="127"/>
      <c r="K171" s="125" t="s">
        <v>173</v>
      </c>
      <c r="L171" s="125" t="s">
        <v>173</v>
      </c>
      <c r="M171" s="125" t="s">
        <v>173</v>
      </c>
      <c r="N171" s="67" t="s">
        <v>174</v>
      </c>
      <c r="O171" s="67" t="s">
        <v>211</v>
      </c>
      <c r="P171" s="127"/>
      <c r="Q171" s="64" t="s">
        <v>264</v>
      </c>
      <c r="R171" s="18">
        <v>43101</v>
      </c>
      <c r="S171" s="18">
        <v>43465</v>
      </c>
      <c r="T171" s="18">
        <v>43195</v>
      </c>
      <c r="U171" s="39">
        <v>0.25</v>
      </c>
      <c r="V171" s="119" t="s">
        <v>668</v>
      </c>
      <c r="W171" s="119"/>
      <c r="X171" s="119"/>
      <c r="Y171" s="63"/>
      <c r="Z171" s="63"/>
      <c r="AA171" s="129"/>
      <c r="AB171" s="129"/>
      <c r="AC171" s="129"/>
      <c r="AD171" s="63"/>
      <c r="AE171" s="54"/>
      <c r="AF171" s="129"/>
      <c r="AG171" s="129"/>
      <c r="AH171" s="129"/>
      <c r="AI171" s="92">
        <v>43645</v>
      </c>
      <c r="AJ171" s="54"/>
      <c r="AK171" s="63"/>
    </row>
    <row r="172" spans="1:37" ht="28.5" customHeight="1" hidden="1">
      <c r="A172" s="127"/>
      <c r="B172" s="127"/>
      <c r="C172" s="127"/>
      <c r="D172" s="127"/>
      <c r="E172" s="127"/>
      <c r="F172" s="127"/>
      <c r="G172" s="127"/>
      <c r="H172" s="127"/>
      <c r="I172" s="127"/>
      <c r="J172" s="127"/>
      <c r="K172" s="125" t="s">
        <v>175</v>
      </c>
      <c r="L172" s="125" t="s">
        <v>175</v>
      </c>
      <c r="M172" s="125" t="s">
        <v>175</v>
      </c>
      <c r="N172" s="67" t="s">
        <v>176</v>
      </c>
      <c r="O172" s="67" t="s">
        <v>212</v>
      </c>
      <c r="P172" s="127"/>
      <c r="Q172" s="64" t="s">
        <v>264</v>
      </c>
      <c r="R172" s="18">
        <v>43101</v>
      </c>
      <c r="S172" s="18">
        <v>43465</v>
      </c>
      <c r="T172" s="18">
        <v>43195</v>
      </c>
      <c r="U172" s="39">
        <v>0.33</v>
      </c>
      <c r="V172" s="119" t="s">
        <v>669</v>
      </c>
      <c r="W172" s="119"/>
      <c r="X172" s="119"/>
      <c r="Y172" s="63"/>
      <c r="Z172" s="63"/>
      <c r="AA172" s="129"/>
      <c r="AB172" s="129"/>
      <c r="AC172" s="129"/>
      <c r="AD172" s="63"/>
      <c r="AE172" s="54"/>
      <c r="AF172" s="129"/>
      <c r="AG172" s="129"/>
      <c r="AH172" s="129"/>
      <c r="AI172" s="92">
        <v>43646</v>
      </c>
      <c r="AJ172" s="54"/>
      <c r="AK172" s="63"/>
    </row>
    <row r="173" spans="1:37" ht="28.5" customHeight="1" hidden="1">
      <c r="A173" s="127"/>
      <c r="B173" s="127"/>
      <c r="C173" s="127"/>
      <c r="D173" s="127"/>
      <c r="E173" s="127"/>
      <c r="F173" s="127"/>
      <c r="G173" s="127"/>
      <c r="H173" s="127"/>
      <c r="I173" s="127"/>
      <c r="J173" s="127"/>
      <c r="K173" s="125" t="s">
        <v>232</v>
      </c>
      <c r="L173" s="125" t="s">
        <v>177</v>
      </c>
      <c r="M173" s="125" t="s">
        <v>177</v>
      </c>
      <c r="N173" s="67" t="s">
        <v>178</v>
      </c>
      <c r="O173" s="67" t="s">
        <v>213</v>
      </c>
      <c r="P173" s="127"/>
      <c r="Q173" s="64" t="s">
        <v>264</v>
      </c>
      <c r="R173" s="18">
        <v>43101</v>
      </c>
      <c r="S173" s="18">
        <v>43465</v>
      </c>
      <c r="T173" s="18">
        <v>43195</v>
      </c>
      <c r="U173" s="39">
        <v>0.21</v>
      </c>
      <c r="V173" s="119" t="s">
        <v>670</v>
      </c>
      <c r="W173" s="119"/>
      <c r="X173" s="119"/>
      <c r="Y173" s="63"/>
      <c r="Z173" s="63"/>
      <c r="AA173" s="129"/>
      <c r="AB173" s="129"/>
      <c r="AC173" s="129"/>
      <c r="AD173" s="63"/>
      <c r="AE173" s="54"/>
      <c r="AF173" s="129"/>
      <c r="AG173" s="129"/>
      <c r="AH173" s="129"/>
      <c r="AI173" s="92">
        <v>43647</v>
      </c>
      <c r="AJ173" s="54"/>
      <c r="AK173" s="63"/>
    </row>
    <row r="174" spans="1:37" ht="28.5" customHeight="1" hidden="1">
      <c r="A174" s="127"/>
      <c r="B174" s="127"/>
      <c r="C174" s="127"/>
      <c r="D174" s="127"/>
      <c r="E174" s="127"/>
      <c r="F174" s="127"/>
      <c r="G174" s="127"/>
      <c r="H174" s="127"/>
      <c r="I174" s="127"/>
      <c r="J174" s="127"/>
      <c r="K174" s="125" t="s">
        <v>179</v>
      </c>
      <c r="L174" s="125" t="s">
        <v>179</v>
      </c>
      <c r="M174" s="125" t="s">
        <v>179</v>
      </c>
      <c r="N174" s="67" t="s">
        <v>180</v>
      </c>
      <c r="O174" s="67" t="s">
        <v>214</v>
      </c>
      <c r="P174" s="127"/>
      <c r="Q174" s="64" t="s">
        <v>264</v>
      </c>
      <c r="R174" s="18">
        <v>43132</v>
      </c>
      <c r="S174" s="18">
        <v>43159</v>
      </c>
      <c r="T174" s="18">
        <v>43195</v>
      </c>
      <c r="U174" s="39">
        <v>1</v>
      </c>
      <c r="V174" s="119" t="s">
        <v>671</v>
      </c>
      <c r="W174" s="119"/>
      <c r="X174" s="119"/>
      <c r="Y174" s="63"/>
      <c r="Z174" s="63"/>
      <c r="AA174" s="129"/>
      <c r="AB174" s="129"/>
      <c r="AC174" s="129"/>
      <c r="AD174" s="63"/>
      <c r="AE174" s="54"/>
      <c r="AF174" s="129"/>
      <c r="AG174" s="129"/>
      <c r="AH174" s="129"/>
      <c r="AI174" s="92">
        <v>43648</v>
      </c>
      <c r="AJ174" s="54"/>
      <c r="AK174" s="63"/>
    </row>
    <row r="175" spans="1:37" ht="28.5" customHeight="1" hidden="1">
      <c r="A175" s="127"/>
      <c r="B175" s="127"/>
      <c r="C175" s="127"/>
      <c r="D175" s="127"/>
      <c r="E175" s="127"/>
      <c r="F175" s="127"/>
      <c r="G175" s="127"/>
      <c r="H175" s="127"/>
      <c r="I175" s="127"/>
      <c r="J175" s="127"/>
      <c r="K175" s="125" t="s">
        <v>181</v>
      </c>
      <c r="L175" s="125" t="s">
        <v>181</v>
      </c>
      <c r="M175" s="125" t="s">
        <v>181</v>
      </c>
      <c r="N175" s="67" t="s">
        <v>180</v>
      </c>
      <c r="O175" s="67" t="s">
        <v>215</v>
      </c>
      <c r="P175" s="127"/>
      <c r="Q175" s="64" t="s">
        <v>264</v>
      </c>
      <c r="R175" s="18">
        <v>43132</v>
      </c>
      <c r="S175" s="19">
        <v>43159</v>
      </c>
      <c r="T175" s="18">
        <v>43195</v>
      </c>
      <c r="U175" s="64" t="s">
        <v>264</v>
      </c>
      <c r="V175" s="119" t="s">
        <v>672</v>
      </c>
      <c r="W175" s="119"/>
      <c r="X175" s="119"/>
      <c r="Y175" s="63"/>
      <c r="Z175" s="63"/>
      <c r="AA175" s="129"/>
      <c r="AB175" s="129"/>
      <c r="AC175" s="129"/>
      <c r="AD175" s="63"/>
      <c r="AE175" s="54"/>
      <c r="AF175" s="129"/>
      <c r="AG175" s="129"/>
      <c r="AH175" s="129"/>
      <c r="AI175" s="92">
        <v>43649</v>
      </c>
      <c r="AJ175" s="54"/>
      <c r="AK175" s="63"/>
    </row>
    <row r="176" spans="1:37" ht="28.5" customHeight="1" hidden="1">
      <c r="A176" s="127"/>
      <c r="B176" s="127"/>
      <c r="C176" s="127"/>
      <c r="D176" s="127"/>
      <c r="E176" s="127"/>
      <c r="F176" s="127"/>
      <c r="G176" s="127"/>
      <c r="H176" s="127"/>
      <c r="I176" s="127"/>
      <c r="J176" s="127"/>
      <c r="K176" s="125" t="s">
        <v>182</v>
      </c>
      <c r="L176" s="125" t="s">
        <v>182</v>
      </c>
      <c r="M176" s="125" t="s">
        <v>182</v>
      </c>
      <c r="N176" s="67" t="s">
        <v>183</v>
      </c>
      <c r="O176" s="67" t="s">
        <v>216</v>
      </c>
      <c r="P176" s="127"/>
      <c r="Q176" s="64" t="s">
        <v>264</v>
      </c>
      <c r="R176" s="40">
        <v>43221</v>
      </c>
      <c r="S176" s="40">
        <v>43373</v>
      </c>
      <c r="T176" s="18">
        <v>43195</v>
      </c>
      <c r="U176" s="64" t="s">
        <v>264</v>
      </c>
      <c r="V176" s="119" t="s">
        <v>673</v>
      </c>
      <c r="W176" s="119"/>
      <c r="X176" s="119"/>
      <c r="Y176" s="63"/>
      <c r="Z176" s="63"/>
      <c r="AA176" s="129"/>
      <c r="AB176" s="129"/>
      <c r="AC176" s="129"/>
      <c r="AD176" s="63"/>
      <c r="AE176" s="54"/>
      <c r="AF176" s="129"/>
      <c r="AG176" s="129"/>
      <c r="AH176" s="129"/>
      <c r="AI176" s="92">
        <v>43650</v>
      </c>
      <c r="AJ176" s="54"/>
      <c r="AK176" s="63"/>
    </row>
    <row r="177" spans="1:37" ht="28.5" customHeight="1" hidden="1">
      <c r="A177" s="127"/>
      <c r="B177" s="127"/>
      <c r="C177" s="127"/>
      <c r="D177" s="127"/>
      <c r="E177" s="127"/>
      <c r="F177" s="127"/>
      <c r="G177" s="127"/>
      <c r="H177" s="127"/>
      <c r="I177" s="127"/>
      <c r="J177" s="127"/>
      <c r="K177" s="125" t="s">
        <v>184</v>
      </c>
      <c r="L177" s="125" t="s">
        <v>184</v>
      </c>
      <c r="M177" s="125" t="s">
        <v>184</v>
      </c>
      <c r="N177" s="67" t="s">
        <v>185</v>
      </c>
      <c r="O177" s="67" t="s">
        <v>217</v>
      </c>
      <c r="P177" s="127"/>
      <c r="Q177" s="64" t="s">
        <v>264</v>
      </c>
      <c r="R177" s="19">
        <v>43160</v>
      </c>
      <c r="S177" s="19">
        <v>43465</v>
      </c>
      <c r="T177" s="18">
        <v>43195</v>
      </c>
      <c r="U177" s="64" t="s">
        <v>264</v>
      </c>
      <c r="V177" s="119" t="s">
        <v>673</v>
      </c>
      <c r="W177" s="119"/>
      <c r="X177" s="119"/>
      <c r="Y177" s="63"/>
      <c r="Z177" s="63"/>
      <c r="AA177" s="129"/>
      <c r="AB177" s="129"/>
      <c r="AC177" s="129"/>
      <c r="AD177" s="63"/>
      <c r="AE177" s="54"/>
      <c r="AF177" s="129"/>
      <c r="AG177" s="129"/>
      <c r="AH177" s="129"/>
      <c r="AI177" s="92">
        <v>43651</v>
      </c>
      <c r="AJ177" s="54"/>
      <c r="AK177" s="63"/>
    </row>
    <row r="178" spans="1:37" ht="28.5" customHeight="1" hidden="1">
      <c r="A178" s="127"/>
      <c r="B178" s="127"/>
      <c r="C178" s="127"/>
      <c r="D178" s="127"/>
      <c r="E178" s="127"/>
      <c r="F178" s="127"/>
      <c r="G178" s="127"/>
      <c r="H178" s="127"/>
      <c r="I178" s="127"/>
      <c r="J178" s="127"/>
      <c r="K178" s="125" t="s">
        <v>186</v>
      </c>
      <c r="L178" s="125" t="s">
        <v>186</v>
      </c>
      <c r="M178" s="125" t="s">
        <v>186</v>
      </c>
      <c r="N178" s="67" t="s">
        <v>187</v>
      </c>
      <c r="O178" s="67" t="s">
        <v>218</v>
      </c>
      <c r="P178" s="127"/>
      <c r="Q178" s="64" t="s">
        <v>264</v>
      </c>
      <c r="R178" s="19">
        <v>43221</v>
      </c>
      <c r="S178" s="19">
        <v>43434</v>
      </c>
      <c r="T178" s="18">
        <v>43195</v>
      </c>
      <c r="U178" s="64" t="s">
        <v>264</v>
      </c>
      <c r="V178" s="119" t="s">
        <v>673</v>
      </c>
      <c r="W178" s="119"/>
      <c r="X178" s="119"/>
      <c r="Y178" s="63"/>
      <c r="Z178" s="63"/>
      <c r="AA178" s="129"/>
      <c r="AB178" s="129"/>
      <c r="AC178" s="129"/>
      <c r="AD178" s="63"/>
      <c r="AE178" s="54"/>
      <c r="AF178" s="129"/>
      <c r="AG178" s="129"/>
      <c r="AH178" s="129"/>
      <c r="AI178" s="92">
        <v>43652</v>
      </c>
      <c r="AJ178" s="54"/>
      <c r="AK178" s="63"/>
    </row>
    <row r="179" spans="1:37" ht="28.5" customHeight="1" hidden="1">
      <c r="A179" s="127"/>
      <c r="B179" s="127"/>
      <c r="C179" s="127"/>
      <c r="D179" s="127"/>
      <c r="E179" s="127"/>
      <c r="F179" s="127"/>
      <c r="G179" s="127"/>
      <c r="H179" s="127"/>
      <c r="I179" s="127"/>
      <c r="J179" s="127"/>
      <c r="K179" s="125" t="s">
        <v>188</v>
      </c>
      <c r="L179" s="125" t="s">
        <v>188</v>
      </c>
      <c r="M179" s="125" t="s">
        <v>188</v>
      </c>
      <c r="N179" s="67" t="s">
        <v>189</v>
      </c>
      <c r="O179" s="67" t="s">
        <v>219</v>
      </c>
      <c r="P179" s="127"/>
      <c r="Q179" s="64" t="s">
        <v>264</v>
      </c>
      <c r="R179" s="19">
        <v>43252</v>
      </c>
      <c r="S179" s="19">
        <v>43312</v>
      </c>
      <c r="T179" s="18">
        <v>43195</v>
      </c>
      <c r="U179" s="64" t="s">
        <v>264</v>
      </c>
      <c r="V179" s="119" t="s">
        <v>673</v>
      </c>
      <c r="W179" s="119"/>
      <c r="X179" s="119"/>
      <c r="Y179" s="63"/>
      <c r="Z179" s="63"/>
      <c r="AA179" s="129"/>
      <c r="AB179" s="129"/>
      <c r="AC179" s="129"/>
      <c r="AD179" s="63"/>
      <c r="AE179" s="54"/>
      <c r="AF179" s="129"/>
      <c r="AG179" s="129"/>
      <c r="AH179" s="129"/>
      <c r="AI179" s="92">
        <v>43653</v>
      </c>
      <c r="AJ179" s="54"/>
      <c r="AK179" s="63"/>
    </row>
    <row r="180" spans="1:37" ht="46.5" customHeight="1" hidden="1">
      <c r="A180" s="127"/>
      <c r="B180" s="127"/>
      <c r="C180" s="127"/>
      <c r="D180" s="127"/>
      <c r="E180" s="127"/>
      <c r="F180" s="127"/>
      <c r="G180" s="127"/>
      <c r="H180" s="127"/>
      <c r="I180" s="127"/>
      <c r="J180" s="127"/>
      <c r="K180" s="125" t="s">
        <v>190</v>
      </c>
      <c r="L180" s="125" t="s">
        <v>190</v>
      </c>
      <c r="M180" s="125" t="s">
        <v>190</v>
      </c>
      <c r="N180" s="67" t="s">
        <v>191</v>
      </c>
      <c r="O180" s="67" t="s">
        <v>220</v>
      </c>
      <c r="P180" s="127"/>
      <c r="Q180" s="64" t="s">
        <v>264</v>
      </c>
      <c r="R180" s="19">
        <v>43282</v>
      </c>
      <c r="S180" s="19">
        <v>43465</v>
      </c>
      <c r="T180" s="18">
        <v>43195</v>
      </c>
      <c r="U180" s="64" t="s">
        <v>264</v>
      </c>
      <c r="V180" s="119" t="s">
        <v>673</v>
      </c>
      <c r="W180" s="119"/>
      <c r="X180" s="119"/>
      <c r="Y180" s="63"/>
      <c r="Z180" s="63"/>
      <c r="AA180" s="129"/>
      <c r="AB180" s="129"/>
      <c r="AC180" s="129"/>
      <c r="AD180" s="63"/>
      <c r="AE180" s="54"/>
      <c r="AF180" s="129"/>
      <c r="AG180" s="129"/>
      <c r="AH180" s="129"/>
      <c r="AI180" s="92">
        <v>43654</v>
      </c>
      <c r="AJ180" s="54"/>
      <c r="AK180" s="63"/>
    </row>
    <row r="181" spans="1:37" ht="30" customHeight="1" hidden="1">
      <c r="A181" s="127"/>
      <c r="B181" s="127"/>
      <c r="C181" s="127"/>
      <c r="D181" s="127"/>
      <c r="E181" s="127"/>
      <c r="F181" s="127"/>
      <c r="G181" s="127"/>
      <c r="H181" s="127"/>
      <c r="I181" s="127"/>
      <c r="J181" s="127"/>
      <c r="K181" s="125" t="s">
        <v>192</v>
      </c>
      <c r="L181" s="125" t="s">
        <v>192</v>
      </c>
      <c r="M181" s="125" t="s">
        <v>192</v>
      </c>
      <c r="N181" s="67" t="s">
        <v>183</v>
      </c>
      <c r="O181" s="67" t="s">
        <v>233</v>
      </c>
      <c r="P181" s="127"/>
      <c r="Q181" s="64" t="s">
        <v>264</v>
      </c>
      <c r="R181" s="19">
        <v>43252</v>
      </c>
      <c r="S181" s="19">
        <v>43434</v>
      </c>
      <c r="T181" s="18">
        <v>43195</v>
      </c>
      <c r="U181" s="64" t="s">
        <v>264</v>
      </c>
      <c r="V181" s="119" t="s">
        <v>673</v>
      </c>
      <c r="W181" s="119"/>
      <c r="X181" s="119"/>
      <c r="Y181" s="63"/>
      <c r="Z181" s="63"/>
      <c r="AA181" s="129"/>
      <c r="AB181" s="129"/>
      <c r="AC181" s="129"/>
      <c r="AD181" s="63"/>
      <c r="AE181" s="54"/>
      <c r="AF181" s="129"/>
      <c r="AG181" s="129"/>
      <c r="AH181" s="129"/>
      <c r="AI181" s="92">
        <v>43655</v>
      </c>
      <c r="AJ181" s="54"/>
      <c r="AK181" s="63"/>
    </row>
    <row r="182" spans="1:37" ht="69" customHeight="1" hidden="1">
      <c r="A182" s="127" t="s">
        <v>40</v>
      </c>
      <c r="B182" s="127" t="s">
        <v>56</v>
      </c>
      <c r="C182" s="127" t="s">
        <v>72</v>
      </c>
      <c r="D182" s="127"/>
      <c r="E182" s="127" t="s">
        <v>104</v>
      </c>
      <c r="F182" s="127"/>
      <c r="G182" s="127" t="s">
        <v>108</v>
      </c>
      <c r="H182" s="127"/>
      <c r="I182" s="127" t="s">
        <v>115</v>
      </c>
      <c r="J182" s="127"/>
      <c r="K182" s="125" t="s">
        <v>234</v>
      </c>
      <c r="L182" s="125" t="s">
        <v>193</v>
      </c>
      <c r="M182" s="125" t="s">
        <v>193</v>
      </c>
      <c r="N182" s="67" t="s">
        <v>174</v>
      </c>
      <c r="O182" s="67" t="s">
        <v>221</v>
      </c>
      <c r="P182" s="127" t="s">
        <v>206</v>
      </c>
      <c r="Q182" s="64" t="s">
        <v>264</v>
      </c>
      <c r="R182" s="19">
        <v>43101</v>
      </c>
      <c r="S182" s="19">
        <v>43404</v>
      </c>
      <c r="T182" s="18">
        <v>43195</v>
      </c>
      <c r="U182" s="39">
        <v>0.25</v>
      </c>
      <c r="V182" s="119" t="s">
        <v>674</v>
      </c>
      <c r="W182" s="119"/>
      <c r="X182" s="119"/>
      <c r="Y182" s="63"/>
      <c r="Z182" s="63"/>
      <c r="AA182" s="129"/>
      <c r="AB182" s="129"/>
      <c r="AC182" s="129"/>
      <c r="AD182" s="63"/>
      <c r="AE182" s="54"/>
      <c r="AF182" s="129"/>
      <c r="AG182" s="129"/>
      <c r="AH182" s="129"/>
      <c r="AI182" s="92">
        <v>43656</v>
      </c>
      <c r="AJ182" s="54"/>
      <c r="AK182" s="63"/>
    </row>
    <row r="183" spans="1:37" ht="41.25" customHeight="1" hidden="1">
      <c r="A183" s="127"/>
      <c r="B183" s="127"/>
      <c r="C183" s="127"/>
      <c r="D183" s="127"/>
      <c r="E183" s="127"/>
      <c r="F183" s="127"/>
      <c r="G183" s="127"/>
      <c r="H183" s="127"/>
      <c r="I183" s="127"/>
      <c r="J183" s="127"/>
      <c r="K183" s="125" t="s">
        <v>194</v>
      </c>
      <c r="L183" s="125" t="s">
        <v>194</v>
      </c>
      <c r="M183" s="125" t="s">
        <v>194</v>
      </c>
      <c r="N183" s="67" t="s">
        <v>183</v>
      </c>
      <c r="O183" s="67" t="s">
        <v>222</v>
      </c>
      <c r="P183" s="127"/>
      <c r="Q183" s="64" t="s">
        <v>264</v>
      </c>
      <c r="R183" s="19">
        <v>43102</v>
      </c>
      <c r="S183" s="19">
        <v>43312</v>
      </c>
      <c r="T183" s="18">
        <v>43195</v>
      </c>
      <c r="U183" s="64" t="s">
        <v>264</v>
      </c>
      <c r="V183" s="119" t="s">
        <v>673</v>
      </c>
      <c r="W183" s="119"/>
      <c r="X183" s="119"/>
      <c r="Y183" s="63"/>
      <c r="Z183" s="63"/>
      <c r="AA183" s="129"/>
      <c r="AB183" s="129"/>
      <c r="AC183" s="129"/>
      <c r="AD183" s="63"/>
      <c r="AE183" s="54"/>
      <c r="AF183" s="129"/>
      <c r="AG183" s="129"/>
      <c r="AH183" s="129"/>
      <c r="AI183" s="92">
        <v>43657</v>
      </c>
      <c r="AJ183" s="54"/>
      <c r="AK183" s="63"/>
    </row>
    <row r="184" spans="1:37" ht="40.5" customHeight="1" hidden="1">
      <c r="A184" s="127"/>
      <c r="B184" s="127"/>
      <c r="C184" s="127"/>
      <c r="D184" s="127"/>
      <c r="E184" s="127"/>
      <c r="F184" s="127"/>
      <c r="G184" s="127"/>
      <c r="H184" s="127"/>
      <c r="I184" s="127"/>
      <c r="J184" s="127"/>
      <c r="K184" s="125" t="s">
        <v>195</v>
      </c>
      <c r="L184" s="125" t="s">
        <v>195</v>
      </c>
      <c r="M184" s="125" t="s">
        <v>195</v>
      </c>
      <c r="N184" s="67" t="s">
        <v>183</v>
      </c>
      <c r="O184" s="67" t="s">
        <v>223</v>
      </c>
      <c r="P184" s="127"/>
      <c r="Q184" s="64" t="s">
        <v>264</v>
      </c>
      <c r="R184" s="19">
        <v>43102</v>
      </c>
      <c r="S184" s="19">
        <v>43312</v>
      </c>
      <c r="T184" s="18">
        <v>43195</v>
      </c>
      <c r="U184" s="64" t="s">
        <v>264</v>
      </c>
      <c r="V184" s="119" t="s">
        <v>675</v>
      </c>
      <c r="W184" s="119"/>
      <c r="X184" s="119"/>
      <c r="Y184" s="63"/>
      <c r="Z184" s="63"/>
      <c r="AA184" s="129"/>
      <c r="AB184" s="129"/>
      <c r="AC184" s="129"/>
      <c r="AD184" s="63"/>
      <c r="AE184" s="54"/>
      <c r="AF184" s="129"/>
      <c r="AG184" s="129"/>
      <c r="AH184" s="129"/>
      <c r="AI184" s="92">
        <v>43658</v>
      </c>
      <c r="AJ184" s="54"/>
      <c r="AK184" s="63"/>
    </row>
    <row r="185" spans="1:37" ht="26.25" customHeight="1" hidden="1">
      <c r="A185" s="127"/>
      <c r="B185" s="127"/>
      <c r="C185" s="127"/>
      <c r="D185" s="127"/>
      <c r="E185" s="127"/>
      <c r="F185" s="127"/>
      <c r="G185" s="127"/>
      <c r="H185" s="127"/>
      <c r="I185" s="127"/>
      <c r="J185" s="127"/>
      <c r="K185" s="125" t="s">
        <v>196</v>
      </c>
      <c r="L185" s="125" t="s">
        <v>196</v>
      </c>
      <c r="M185" s="125" t="s">
        <v>196</v>
      </c>
      <c r="N185" s="67" t="s">
        <v>183</v>
      </c>
      <c r="O185" s="67" t="s">
        <v>224</v>
      </c>
      <c r="P185" s="127"/>
      <c r="Q185" s="64" t="s">
        <v>264</v>
      </c>
      <c r="R185" s="19">
        <v>43132</v>
      </c>
      <c r="S185" s="19">
        <v>43343</v>
      </c>
      <c r="T185" s="18">
        <v>43195</v>
      </c>
      <c r="U185" s="39">
        <v>0.4</v>
      </c>
      <c r="V185" s="119" t="s">
        <v>676</v>
      </c>
      <c r="W185" s="119"/>
      <c r="X185" s="119"/>
      <c r="Y185" s="63"/>
      <c r="Z185" s="63"/>
      <c r="AA185" s="129"/>
      <c r="AB185" s="129"/>
      <c r="AC185" s="129"/>
      <c r="AD185" s="63"/>
      <c r="AE185" s="54"/>
      <c r="AF185" s="129"/>
      <c r="AG185" s="129"/>
      <c r="AH185" s="129"/>
      <c r="AI185" s="92">
        <v>43659</v>
      </c>
      <c r="AJ185" s="54"/>
      <c r="AK185" s="63"/>
    </row>
    <row r="186" spans="1:37" ht="28.5" customHeight="1" hidden="1">
      <c r="A186" s="127"/>
      <c r="B186" s="127"/>
      <c r="C186" s="127"/>
      <c r="D186" s="127"/>
      <c r="E186" s="127"/>
      <c r="F186" s="127"/>
      <c r="G186" s="127"/>
      <c r="H186" s="127"/>
      <c r="I186" s="127"/>
      <c r="J186" s="127"/>
      <c r="K186" s="125" t="s">
        <v>197</v>
      </c>
      <c r="L186" s="125" t="s">
        <v>197</v>
      </c>
      <c r="M186" s="125" t="s">
        <v>197</v>
      </c>
      <c r="N186" s="67" t="s">
        <v>183</v>
      </c>
      <c r="O186" s="67" t="s">
        <v>225</v>
      </c>
      <c r="P186" s="127"/>
      <c r="Q186" s="64" t="s">
        <v>264</v>
      </c>
      <c r="R186" s="19">
        <v>43313</v>
      </c>
      <c r="S186" s="19">
        <v>43434</v>
      </c>
      <c r="T186" s="18">
        <v>43195</v>
      </c>
      <c r="U186" s="64" t="s">
        <v>264</v>
      </c>
      <c r="V186" s="119" t="s">
        <v>673</v>
      </c>
      <c r="W186" s="119"/>
      <c r="X186" s="119"/>
      <c r="Y186" s="63"/>
      <c r="Z186" s="63"/>
      <c r="AA186" s="129"/>
      <c r="AB186" s="129"/>
      <c r="AC186" s="129"/>
      <c r="AD186" s="63"/>
      <c r="AE186" s="54"/>
      <c r="AF186" s="129"/>
      <c r="AG186" s="129"/>
      <c r="AH186" s="129"/>
      <c r="AI186" s="92">
        <v>43660</v>
      </c>
      <c r="AJ186" s="54"/>
      <c r="AK186" s="63"/>
    </row>
    <row r="187" spans="1:37" ht="28.5" customHeight="1" hidden="1">
      <c r="A187" s="127"/>
      <c r="B187" s="127"/>
      <c r="C187" s="127"/>
      <c r="D187" s="127"/>
      <c r="E187" s="127"/>
      <c r="F187" s="127"/>
      <c r="G187" s="127"/>
      <c r="H187" s="127"/>
      <c r="I187" s="127"/>
      <c r="J187" s="127"/>
      <c r="K187" s="125" t="s">
        <v>198</v>
      </c>
      <c r="L187" s="125" t="s">
        <v>198</v>
      </c>
      <c r="M187" s="125" t="s">
        <v>198</v>
      </c>
      <c r="N187" s="67" t="s">
        <v>176</v>
      </c>
      <c r="O187" s="67" t="s">
        <v>226</v>
      </c>
      <c r="P187" s="127"/>
      <c r="Q187" s="64" t="s">
        <v>264</v>
      </c>
      <c r="R187" s="19">
        <v>43160</v>
      </c>
      <c r="S187" s="19">
        <v>43434</v>
      </c>
      <c r="T187" s="18">
        <v>43195</v>
      </c>
      <c r="U187" s="39">
        <v>0.33</v>
      </c>
      <c r="V187" s="119" t="s">
        <v>677</v>
      </c>
      <c r="W187" s="119"/>
      <c r="X187" s="119"/>
      <c r="Y187" s="63"/>
      <c r="Z187" s="63"/>
      <c r="AA187" s="129"/>
      <c r="AB187" s="129"/>
      <c r="AC187" s="129"/>
      <c r="AD187" s="63"/>
      <c r="AE187" s="54"/>
      <c r="AF187" s="129"/>
      <c r="AG187" s="129"/>
      <c r="AH187" s="129"/>
      <c r="AI187" s="92">
        <v>43661</v>
      </c>
      <c r="AJ187" s="54"/>
      <c r="AK187" s="63"/>
    </row>
    <row r="188" spans="1:37" ht="28.5" customHeight="1" hidden="1">
      <c r="A188" s="127"/>
      <c r="B188" s="127"/>
      <c r="C188" s="127"/>
      <c r="D188" s="127"/>
      <c r="E188" s="127"/>
      <c r="F188" s="127"/>
      <c r="G188" s="127"/>
      <c r="H188" s="127"/>
      <c r="I188" s="127"/>
      <c r="J188" s="127"/>
      <c r="K188" s="125" t="s">
        <v>199</v>
      </c>
      <c r="L188" s="125" t="s">
        <v>199</v>
      </c>
      <c r="M188" s="125" t="s">
        <v>199</v>
      </c>
      <c r="N188" s="67" t="s">
        <v>200</v>
      </c>
      <c r="O188" s="67" t="s">
        <v>227</v>
      </c>
      <c r="P188" s="127"/>
      <c r="Q188" s="64" t="s">
        <v>264</v>
      </c>
      <c r="R188" s="19">
        <v>43160</v>
      </c>
      <c r="S188" s="19">
        <v>43175</v>
      </c>
      <c r="T188" s="18">
        <v>43195</v>
      </c>
      <c r="U188" s="39">
        <v>1</v>
      </c>
      <c r="V188" s="119" t="s">
        <v>678</v>
      </c>
      <c r="W188" s="119"/>
      <c r="X188" s="119"/>
      <c r="Y188" s="63"/>
      <c r="Z188" s="63"/>
      <c r="AA188" s="129"/>
      <c r="AB188" s="129"/>
      <c r="AC188" s="129"/>
      <c r="AD188" s="63"/>
      <c r="AE188" s="54"/>
      <c r="AF188" s="129"/>
      <c r="AG188" s="129"/>
      <c r="AH188" s="129"/>
      <c r="AI188" s="92">
        <v>43662</v>
      </c>
      <c r="AJ188" s="54"/>
      <c r="AK188" s="63"/>
    </row>
    <row r="189" spans="1:37" ht="28.5" customHeight="1" hidden="1">
      <c r="A189" s="127"/>
      <c r="B189" s="127"/>
      <c r="C189" s="127"/>
      <c r="D189" s="127"/>
      <c r="E189" s="127"/>
      <c r="F189" s="127"/>
      <c r="G189" s="127"/>
      <c r="H189" s="127"/>
      <c r="I189" s="127"/>
      <c r="J189" s="127"/>
      <c r="K189" s="125" t="s">
        <v>201</v>
      </c>
      <c r="L189" s="125" t="s">
        <v>201</v>
      </c>
      <c r="M189" s="125" t="s">
        <v>201</v>
      </c>
      <c r="N189" s="67" t="s">
        <v>457</v>
      </c>
      <c r="O189" s="67" t="s">
        <v>228</v>
      </c>
      <c r="P189" s="127"/>
      <c r="Q189" s="64" t="s">
        <v>264</v>
      </c>
      <c r="R189" s="19">
        <v>43215</v>
      </c>
      <c r="S189" s="19">
        <v>43465</v>
      </c>
      <c r="T189" s="18">
        <v>43195</v>
      </c>
      <c r="U189" s="64" t="s">
        <v>264</v>
      </c>
      <c r="V189" s="119" t="s">
        <v>675</v>
      </c>
      <c r="W189" s="119"/>
      <c r="X189" s="119"/>
      <c r="Y189" s="63"/>
      <c r="Z189" s="63"/>
      <c r="AA189" s="129"/>
      <c r="AB189" s="129"/>
      <c r="AC189" s="129"/>
      <c r="AD189" s="63"/>
      <c r="AE189" s="54"/>
      <c r="AF189" s="129"/>
      <c r="AG189" s="129"/>
      <c r="AH189" s="129"/>
      <c r="AI189" s="92">
        <v>43663</v>
      </c>
      <c r="AJ189" s="54"/>
      <c r="AK189" s="63"/>
    </row>
    <row r="190" spans="1:37" ht="28.5" customHeight="1" hidden="1">
      <c r="A190" s="127"/>
      <c r="B190" s="127"/>
      <c r="C190" s="127"/>
      <c r="D190" s="127"/>
      <c r="E190" s="127"/>
      <c r="F190" s="127"/>
      <c r="G190" s="127"/>
      <c r="H190" s="127"/>
      <c r="I190" s="127"/>
      <c r="J190" s="127"/>
      <c r="K190" s="125" t="s">
        <v>202</v>
      </c>
      <c r="L190" s="125" t="s">
        <v>202</v>
      </c>
      <c r="M190" s="125" t="s">
        <v>202</v>
      </c>
      <c r="N190" s="67" t="s">
        <v>174</v>
      </c>
      <c r="O190" s="67" t="s">
        <v>229</v>
      </c>
      <c r="P190" s="127"/>
      <c r="Q190" s="64" t="s">
        <v>264</v>
      </c>
      <c r="R190" s="19">
        <v>43101</v>
      </c>
      <c r="S190" s="19">
        <v>43434</v>
      </c>
      <c r="T190" s="18">
        <v>43195</v>
      </c>
      <c r="U190" s="39">
        <v>0.25</v>
      </c>
      <c r="V190" s="119" t="s">
        <v>679</v>
      </c>
      <c r="W190" s="119"/>
      <c r="X190" s="119"/>
      <c r="Y190" s="63"/>
      <c r="Z190" s="63"/>
      <c r="AA190" s="129"/>
      <c r="AB190" s="129"/>
      <c r="AC190" s="129"/>
      <c r="AD190" s="63"/>
      <c r="AE190" s="54"/>
      <c r="AF190" s="129"/>
      <c r="AG190" s="129"/>
      <c r="AH190" s="129"/>
      <c r="AI190" s="92">
        <v>43664</v>
      </c>
      <c r="AJ190" s="54"/>
      <c r="AK190" s="63"/>
    </row>
    <row r="191" spans="1:37" ht="37.5" customHeight="1" hidden="1">
      <c r="A191" s="127"/>
      <c r="B191" s="127"/>
      <c r="C191" s="127"/>
      <c r="D191" s="127"/>
      <c r="E191" s="127"/>
      <c r="F191" s="127"/>
      <c r="G191" s="127"/>
      <c r="H191" s="127"/>
      <c r="I191" s="127"/>
      <c r="J191" s="127"/>
      <c r="K191" s="125" t="s">
        <v>203</v>
      </c>
      <c r="L191" s="125" t="s">
        <v>203</v>
      </c>
      <c r="M191" s="125" t="s">
        <v>203</v>
      </c>
      <c r="N191" s="67" t="s">
        <v>204</v>
      </c>
      <c r="O191" s="67" t="s">
        <v>230</v>
      </c>
      <c r="P191" s="127"/>
      <c r="Q191" s="64" t="s">
        <v>264</v>
      </c>
      <c r="R191" s="19">
        <v>43132</v>
      </c>
      <c r="S191" s="19">
        <v>43465</v>
      </c>
      <c r="T191" s="18">
        <v>43195</v>
      </c>
      <c r="U191" s="64" t="s">
        <v>264</v>
      </c>
      <c r="V191" s="119" t="s">
        <v>675</v>
      </c>
      <c r="W191" s="119"/>
      <c r="X191" s="119"/>
      <c r="Y191" s="63"/>
      <c r="Z191" s="63"/>
      <c r="AA191" s="129"/>
      <c r="AB191" s="129"/>
      <c r="AC191" s="129"/>
      <c r="AD191" s="63"/>
      <c r="AE191" s="54"/>
      <c r="AF191" s="129"/>
      <c r="AG191" s="129"/>
      <c r="AH191" s="129"/>
      <c r="AI191" s="92">
        <v>43665</v>
      </c>
      <c r="AJ191" s="54"/>
      <c r="AK191" s="63"/>
    </row>
    <row r="192" spans="1:37" ht="14.25" customHeight="1" hidden="1">
      <c r="A192" s="127"/>
      <c r="B192" s="127"/>
      <c r="C192" s="127"/>
      <c r="D192" s="127"/>
      <c r="E192" s="127"/>
      <c r="F192" s="127"/>
      <c r="G192" s="127"/>
      <c r="H192" s="127"/>
      <c r="I192" s="127"/>
      <c r="J192" s="127"/>
      <c r="K192" s="125" t="s">
        <v>205</v>
      </c>
      <c r="L192" s="125" t="s">
        <v>205</v>
      </c>
      <c r="M192" s="125" t="s">
        <v>205</v>
      </c>
      <c r="N192" s="67" t="s">
        <v>176</v>
      </c>
      <c r="O192" s="67" t="s">
        <v>231</v>
      </c>
      <c r="P192" s="127"/>
      <c r="Q192" s="64" t="s">
        <v>264</v>
      </c>
      <c r="R192" s="19">
        <v>43101</v>
      </c>
      <c r="S192" s="19">
        <v>43404</v>
      </c>
      <c r="T192" s="18">
        <v>43195</v>
      </c>
      <c r="U192" s="39">
        <v>0.33</v>
      </c>
      <c r="V192" s="119" t="s">
        <v>680</v>
      </c>
      <c r="W192" s="119"/>
      <c r="X192" s="119"/>
      <c r="Y192" s="63"/>
      <c r="Z192" s="63"/>
      <c r="AA192" s="129"/>
      <c r="AB192" s="129"/>
      <c r="AC192" s="129"/>
      <c r="AD192" s="63"/>
      <c r="AE192" s="54"/>
      <c r="AF192" s="129"/>
      <c r="AG192" s="129"/>
      <c r="AH192" s="129"/>
      <c r="AI192" s="92">
        <v>43666</v>
      </c>
      <c r="AJ192" s="54"/>
      <c r="AK192" s="63"/>
    </row>
    <row r="193" spans="1:37" ht="9"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row>
    <row r="194" spans="1:37" s="58" customFormat="1" ht="13.5" customHeight="1">
      <c r="A194" s="53"/>
      <c r="B194" s="163" t="s">
        <v>1</v>
      </c>
      <c r="C194" s="164"/>
      <c r="D194" s="164"/>
      <c r="E194" s="165"/>
      <c r="F194" s="168" t="s">
        <v>0</v>
      </c>
      <c r="G194" s="168"/>
      <c r="H194" s="168"/>
      <c r="I194" s="168"/>
      <c r="J194" s="168"/>
      <c r="K194" s="41"/>
      <c r="L194" s="41"/>
      <c r="M194" s="41"/>
      <c r="N194" s="41"/>
      <c r="O194" s="41"/>
      <c r="P194" s="41"/>
      <c r="Q194" s="41"/>
      <c r="R194" s="41"/>
      <c r="S194" s="41"/>
      <c r="T194" s="41"/>
      <c r="U194" s="41"/>
      <c r="V194" s="57"/>
      <c r="W194" s="57"/>
      <c r="X194" s="57"/>
      <c r="Y194" s="41"/>
      <c r="Z194" s="41"/>
      <c r="AA194" s="41"/>
      <c r="AB194" s="41"/>
      <c r="AC194" s="41"/>
      <c r="AD194" s="41"/>
      <c r="AE194" s="41"/>
      <c r="AF194" s="41"/>
      <c r="AG194" s="41"/>
      <c r="AH194" s="41"/>
      <c r="AI194" s="41"/>
      <c r="AJ194" s="41"/>
      <c r="AK194" s="41"/>
    </row>
    <row r="195" spans="1:37" s="58" customFormat="1" ht="39.75" customHeight="1">
      <c r="A195" s="170" t="s">
        <v>3</v>
      </c>
      <c r="B195" s="128" t="s">
        <v>803</v>
      </c>
      <c r="C195" s="128"/>
      <c r="D195" s="128"/>
      <c r="E195" s="128"/>
      <c r="F195" s="169"/>
      <c r="G195" s="169"/>
      <c r="H195" s="169"/>
      <c r="I195" s="169"/>
      <c r="J195" s="169"/>
      <c r="K195" s="1"/>
      <c r="L195" s="1"/>
      <c r="M195" s="1"/>
      <c r="N195" s="1"/>
      <c r="O195" s="1"/>
      <c r="P195" s="1"/>
      <c r="Q195" s="1"/>
      <c r="R195" s="1"/>
      <c r="S195" s="1"/>
      <c r="T195" s="1"/>
      <c r="U195" s="1"/>
      <c r="V195" s="46"/>
      <c r="W195" s="46"/>
      <c r="X195" s="46"/>
      <c r="Y195" s="1"/>
      <c r="Z195" s="1"/>
      <c r="AA195" s="1"/>
      <c r="AB195" s="1"/>
      <c r="AC195" s="1"/>
      <c r="AD195" s="1"/>
      <c r="AE195" s="1"/>
      <c r="AF195" s="1"/>
      <c r="AG195" s="1"/>
      <c r="AH195" s="1"/>
      <c r="AI195" s="1"/>
      <c r="AJ195" s="1"/>
      <c r="AK195" s="1"/>
    </row>
    <row r="196" spans="1:37" s="58" customFormat="1" ht="39.75" customHeight="1">
      <c r="A196" s="170"/>
      <c r="B196" s="128" t="s">
        <v>804</v>
      </c>
      <c r="C196" s="128"/>
      <c r="D196" s="128"/>
      <c r="E196" s="128"/>
      <c r="F196" s="169"/>
      <c r="G196" s="169"/>
      <c r="H196" s="169"/>
      <c r="I196" s="169"/>
      <c r="J196" s="169"/>
      <c r="K196" s="1"/>
      <c r="L196" s="1"/>
      <c r="M196" s="1"/>
      <c r="N196" s="1"/>
      <c r="O196" s="1"/>
      <c r="P196" s="1"/>
      <c r="Q196" s="1"/>
      <c r="R196" s="1"/>
      <c r="S196" s="1"/>
      <c r="T196" s="1"/>
      <c r="U196" s="1"/>
      <c r="V196" s="46"/>
      <c r="W196" s="46"/>
      <c r="X196" s="46"/>
      <c r="Y196" s="1"/>
      <c r="Z196" s="1"/>
      <c r="AA196" s="1"/>
      <c r="AB196" s="100"/>
      <c r="AC196" s="1"/>
      <c r="AD196" s="1"/>
      <c r="AE196" s="1"/>
      <c r="AF196" s="1"/>
      <c r="AG196" s="1"/>
      <c r="AH196" s="1"/>
      <c r="AI196" s="1"/>
      <c r="AJ196" s="1"/>
      <c r="AK196" s="1"/>
    </row>
    <row r="197" spans="1:37" s="58" customFormat="1" ht="39.75" customHeight="1">
      <c r="A197" s="64" t="s">
        <v>805</v>
      </c>
      <c r="B197" s="128" t="s">
        <v>817</v>
      </c>
      <c r="C197" s="128"/>
      <c r="D197" s="128"/>
      <c r="E197" s="128"/>
      <c r="F197" s="169"/>
      <c r="G197" s="169"/>
      <c r="H197" s="169"/>
      <c r="I197" s="169"/>
      <c r="J197" s="169"/>
      <c r="K197" s="1"/>
      <c r="L197" s="1"/>
      <c r="M197" s="1"/>
      <c r="N197" s="1"/>
      <c r="O197" s="1"/>
      <c r="P197" s="1"/>
      <c r="Q197" s="1"/>
      <c r="R197" s="1"/>
      <c r="S197" s="1"/>
      <c r="T197" s="1"/>
      <c r="U197" s="1"/>
      <c r="V197" s="46"/>
      <c r="W197" s="46"/>
      <c r="X197" s="46"/>
      <c r="Y197" s="1"/>
      <c r="Z197" s="1"/>
      <c r="AA197" s="1"/>
      <c r="AB197" s="1"/>
      <c r="AC197" s="1"/>
      <c r="AD197" s="1"/>
      <c r="AE197" s="1"/>
      <c r="AF197" s="1"/>
      <c r="AG197" s="1"/>
      <c r="AH197" s="1"/>
      <c r="AI197" s="1"/>
      <c r="AJ197" s="1"/>
      <c r="AK197" s="1"/>
    </row>
    <row r="198" spans="1:37" ht="6.75" customHeight="1">
      <c r="A198" s="53"/>
      <c r="B198" s="53"/>
      <c r="C198" s="53"/>
      <c r="D198" s="53"/>
      <c r="E198" s="53"/>
      <c r="F198" s="53"/>
      <c r="G198" s="53"/>
      <c r="H198" s="53"/>
      <c r="I198" s="59"/>
      <c r="J198" s="59"/>
      <c r="K198" s="59"/>
      <c r="L198" s="59"/>
      <c r="M198" s="59"/>
      <c r="N198" s="59"/>
      <c r="O198" s="59"/>
      <c r="P198" s="59"/>
      <c r="Q198" s="59"/>
      <c r="R198" s="59"/>
      <c r="S198" s="59"/>
      <c r="T198" s="60"/>
      <c r="U198" s="84"/>
      <c r="V198" s="47"/>
      <c r="W198" s="47"/>
      <c r="X198" s="47"/>
      <c r="Y198" s="60"/>
      <c r="Z198" s="2"/>
      <c r="AA198" s="2"/>
      <c r="AB198" s="2"/>
      <c r="AC198" s="2"/>
      <c r="AD198" s="60"/>
      <c r="AE198" s="98"/>
      <c r="AF198" s="2"/>
      <c r="AG198" s="2"/>
      <c r="AH198" s="2"/>
      <c r="AI198" s="98"/>
      <c r="AJ198" s="98"/>
      <c r="AK198" s="60"/>
    </row>
    <row r="199" spans="1:37" ht="21" customHeight="1">
      <c r="A199" s="66" t="s">
        <v>2</v>
      </c>
      <c r="B199" s="148">
        <v>43482</v>
      </c>
      <c r="C199" s="128"/>
      <c r="D199" s="3"/>
      <c r="E199" s="4"/>
      <c r="F199" s="4"/>
      <c r="G199" s="4"/>
      <c r="H199" s="4"/>
      <c r="I199" s="1"/>
      <c r="J199" s="1"/>
      <c r="K199" s="1"/>
      <c r="L199" s="1"/>
      <c r="M199" s="1"/>
      <c r="N199" s="1"/>
      <c r="O199" s="1"/>
      <c r="P199" s="1"/>
      <c r="Q199" s="1"/>
      <c r="R199" s="1"/>
      <c r="S199" s="1"/>
      <c r="T199" s="1"/>
      <c r="U199" s="1"/>
      <c r="V199" s="46"/>
      <c r="W199" s="46"/>
      <c r="X199" s="46"/>
      <c r="Y199" s="1"/>
      <c r="Z199" s="1"/>
      <c r="AA199" s="1"/>
      <c r="AB199" s="1"/>
      <c r="AC199" s="1"/>
      <c r="AD199" s="1"/>
      <c r="AE199" s="1"/>
      <c r="AF199" s="1"/>
      <c r="AG199" s="1"/>
      <c r="AH199" s="1"/>
      <c r="AI199" s="1"/>
      <c r="AJ199" s="1"/>
      <c r="AK199" s="1"/>
    </row>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row r="239" ht="16.5"/>
    <row r="240"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60153" ht="17.25" thickBot="1"/>
    <row r="60154" spans="75:80" ht="17.25" thickTop="1">
      <c r="BW60154" s="152" t="s">
        <v>5</v>
      </c>
      <c r="BX60154" s="149" t="s">
        <v>13</v>
      </c>
      <c r="BY60154" s="149" t="s">
        <v>14</v>
      </c>
      <c r="BZ60154" s="149" t="s">
        <v>15</v>
      </c>
      <c r="CA60154" s="149" t="s">
        <v>16</v>
      </c>
      <c r="CB60154" s="149" t="s">
        <v>152</v>
      </c>
    </row>
    <row r="60155" spans="75:80" ht="16.5">
      <c r="BW60155" s="153"/>
      <c r="BX60155" s="150"/>
      <c r="BY60155" s="150"/>
      <c r="BZ60155" s="150"/>
      <c r="CA60155" s="150"/>
      <c r="CB60155" s="150"/>
    </row>
    <row r="60156" spans="75:80" ht="17.25" thickBot="1">
      <c r="BW60156" s="154"/>
      <c r="BX60156" s="151"/>
      <c r="BY60156" s="151"/>
      <c r="BZ60156" s="151"/>
      <c r="CA60156" s="151"/>
      <c r="CB60156" s="151"/>
    </row>
    <row r="60157" spans="75:80" ht="39.75" customHeight="1">
      <c r="BW60157" s="71" t="s">
        <v>24</v>
      </c>
      <c r="BX60157" s="71" t="s">
        <v>136</v>
      </c>
      <c r="BY60157" s="71" t="s">
        <v>59</v>
      </c>
      <c r="BZ60157" s="62" t="s">
        <v>73</v>
      </c>
      <c r="CA60157" s="72" t="s">
        <v>76</v>
      </c>
      <c r="CB60157" s="72" t="s">
        <v>74</v>
      </c>
    </row>
    <row r="60158" spans="75:80" ht="39.75" customHeight="1">
      <c r="BW60158" s="71" t="s">
        <v>25</v>
      </c>
      <c r="BX60158" s="71" t="s">
        <v>42</v>
      </c>
      <c r="BY60158" s="71" t="s">
        <v>58</v>
      </c>
      <c r="BZ60158" s="62" t="s">
        <v>82</v>
      </c>
      <c r="CA60158" s="73" t="s">
        <v>77</v>
      </c>
      <c r="CB60158" s="73" t="s">
        <v>75</v>
      </c>
    </row>
    <row r="60159" spans="75:80" ht="39.75" customHeight="1">
      <c r="BW60159" s="71" t="s">
        <v>26</v>
      </c>
      <c r="BX60159" s="71" t="s">
        <v>43</v>
      </c>
      <c r="BY60159" s="71" t="s">
        <v>57</v>
      </c>
      <c r="BZ60159" s="62" t="s">
        <v>87</v>
      </c>
      <c r="CA60159" s="73" t="s">
        <v>79</v>
      </c>
      <c r="CB60159" s="73" t="s">
        <v>78</v>
      </c>
    </row>
    <row r="60160" spans="75:80" ht="39.75" customHeight="1">
      <c r="BW60160" s="71" t="s">
        <v>27</v>
      </c>
      <c r="BX60160" s="71" t="s">
        <v>41</v>
      </c>
      <c r="BY60160" s="71" t="s">
        <v>61</v>
      </c>
      <c r="BZ60160" s="62" t="s">
        <v>104</v>
      </c>
      <c r="CA60160" s="73" t="s">
        <v>301</v>
      </c>
      <c r="CB60160" s="73" t="s">
        <v>80</v>
      </c>
    </row>
    <row r="60161" spans="75:80" ht="39.75" customHeight="1">
      <c r="BW60161" s="71" t="s">
        <v>28</v>
      </c>
      <c r="BX60161" s="71" t="s">
        <v>44</v>
      </c>
      <c r="BY60161" s="71" t="s">
        <v>60</v>
      </c>
      <c r="BZ60161" s="74"/>
      <c r="CA60161" s="73" t="s">
        <v>83</v>
      </c>
      <c r="CB60161" s="73" t="s">
        <v>81</v>
      </c>
    </row>
    <row r="60162" spans="75:80" ht="39.75" customHeight="1">
      <c r="BW60162" s="71" t="s">
        <v>29</v>
      </c>
      <c r="BX60162" s="71" t="s">
        <v>48</v>
      </c>
      <c r="BY60162" s="71" t="s">
        <v>63</v>
      </c>
      <c r="BZ60162" s="73"/>
      <c r="CA60162" s="73" t="s">
        <v>84</v>
      </c>
      <c r="CB60162" s="73" t="s">
        <v>302</v>
      </c>
    </row>
    <row r="60163" spans="75:80" ht="39.75" customHeight="1">
      <c r="BW60163" s="71" t="s">
        <v>30</v>
      </c>
      <c r="BX60163" s="71" t="s">
        <v>49</v>
      </c>
      <c r="BY60163" s="71" t="s">
        <v>64</v>
      </c>
      <c r="BZ60163" s="73"/>
      <c r="CA60163" s="73" t="s">
        <v>85</v>
      </c>
      <c r="CB60163" s="73" t="s">
        <v>88</v>
      </c>
    </row>
    <row r="60164" spans="75:80" ht="39.75" customHeight="1">
      <c r="BW60164" s="71" t="s">
        <v>31</v>
      </c>
      <c r="BX60164" s="71" t="s">
        <v>50</v>
      </c>
      <c r="BY60164" s="71" t="s">
        <v>62</v>
      </c>
      <c r="BZ60164" s="73"/>
      <c r="CA60164" s="73" t="s">
        <v>86</v>
      </c>
      <c r="CB60164" s="73" t="s">
        <v>89</v>
      </c>
    </row>
    <row r="60165" spans="75:80" ht="39.75" customHeight="1">
      <c r="BW60165" s="71" t="s">
        <v>32</v>
      </c>
      <c r="BX60165" s="71" t="s">
        <v>51</v>
      </c>
      <c r="BY60165" s="71" t="s">
        <v>66</v>
      </c>
      <c r="BZ60165" s="73"/>
      <c r="CA60165" s="73" t="s">
        <v>94</v>
      </c>
      <c r="CB60165" s="73" t="s">
        <v>90</v>
      </c>
    </row>
    <row r="60166" spans="75:80" ht="39.75" customHeight="1">
      <c r="BW60166" s="71" t="s">
        <v>33</v>
      </c>
      <c r="BX60166" s="71" t="s">
        <v>52</v>
      </c>
      <c r="BY60166" s="71" t="s">
        <v>65</v>
      </c>
      <c r="BZ60166" s="73"/>
      <c r="CA60166" s="73" t="s">
        <v>95</v>
      </c>
      <c r="CB60166" s="73" t="s">
        <v>91</v>
      </c>
    </row>
    <row r="60167" spans="75:80" ht="39.75" customHeight="1">
      <c r="BW60167" s="71" t="s">
        <v>34</v>
      </c>
      <c r="BX60167" s="71" t="s">
        <v>53</v>
      </c>
      <c r="BY60167" s="71" t="s">
        <v>560</v>
      </c>
      <c r="BZ60167" s="73"/>
      <c r="CA60167" s="73" t="s">
        <v>96</v>
      </c>
      <c r="CB60167" s="73" t="s">
        <v>92</v>
      </c>
    </row>
    <row r="60168" spans="75:80" ht="39.75" customHeight="1">
      <c r="BW60168" s="71" t="s">
        <v>153</v>
      </c>
      <c r="BX60168" s="71" t="s">
        <v>154</v>
      </c>
      <c r="BY60168" s="71" t="s">
        <v>69</v>
      </c>
      <c r="BZ60168" s="73"/>
      <c r="CA60168" s="73" t="s">
        <v>97</v>
      </c>
      <c r="CB60168" s="73" t="s">
        <v>93</v>
      </c>
    </row>
    <row r="60169" spans="75:80" ht="39.75" customHeight="1">
      <c r="BW60169" s="71" t="s">
        <v>35</v>
      </c>
      <c r="BX60169" s="71" t="s">
        <v>54</v>
      </c>
      <c r="BY60169" s="71" t="s">
        <v>68</v>
      </c>
      <c r="BZ60169" s="73"/>
      <c r="CA60169" s="73" t="s">
        <v>105</v>
      </c>
      <c r="CB60169" s="73" t="s">
        <v>98</v>
      </c>
    </row>
    <row r="60170" spans="75:80" ht="39.75" customHeight="1">
      <c r="BW60170" s="71" t="s">
        <v>36</v>
      </c>
      <c r="BX60170" s="71" t="s">
        <v>45</v>
      </c>
      <c r="BY60170" s="71" t="s">
        <v>155</v>
      </c>
      <c r="BZ60170" s="73"/>
      <c r="CA60170" s="73" t="s">
        <v>106</v>
      </c>
      <c r="CB60170" s="73" t="s">
        <v>99</v>
      </c>
    </row>
    <row r="60171" spans="75:80" ht="39.75" customHeight="1">
      <c r="BW60171" s="71" t="s">
        <v>37</v>
      </c>
      <c r="BX60171" s="71" t="s">
        <v>46</v>
      </c>
      <c r="BY60171" s="71" t="s">
        <v>71</v>
      </c>
      <c r="BZ60171" s="73"/>
      <c r="CA60171" s="73" t="s">
        <v>107</v>
      </c>
      <c r="CB60171" s="73" t="s">
        <v>100</v>
      </c>
    </row>
    <row r="60172" spans="75:80" ht="39.75" customHeight="1">
      <c r="BW60172" s="71" t="s">
        <v>38</v>
      </c>
      <c r="BX60172" s="71" t="s">
        <v>55</v>
      </c>
      <c r="BY60172" s="71" t="s">
        <v>67</v>
      </c>
      <c r="BZ60172" s="73"/>
      <c r="CA60172" s="73" t="s">
        <v>108</v>
      </c>
      <c r="CB60172" s="73" t="s">
        <v>101</v>
      </c>
    </row>
    <row r="60173" spans="75:80" ht="39.75" customHeight="1">
      <c r="BW60173" s="71" t="s">
        <v>39</v>
      </c>
      <c r="BX60173" s="71" t="s">
        <v>47</v>
      </c>
      <c r="BY60173" s="71" t="s">
        <v>70</v>
      </c>
      <c r="BZ60173" s="73"/>
      <c r="CA60173" s="73"/>
      <c r="CB60173" s="73" t="s">
        <v>102</v>
      </c>
    </row>
    <row r="60174" spans="75:80" ht="39.75" customHeight="1" thickBot="1">
      <c r="BW60174" s="71" t="s">
        <v>40</v>
      </c>
      <c r="BX60174" s="71" t="s">
        <v>56</v>
      </c>
      <c r="BY60174" s="71" t="s">
        <v>72</v>
      </c>
      <c r="BZ60174" s="75"/>
      <c r="CA60174" s="73"/>
      <c r="CB60174" s="73" t="s">
        <v>103</v>
      </c>
    </row>
    <row r="60175" spans="75:80" ht="39.75" customHeight="1" thickTop="1">
      <c r="BW60175" s="76"/>
      <c r="BX60175" s="76"/>
      <c r="BY60175" s="76"/>
      <c r="BZ60175" s="76"/>
      <c r="CA60175" s="73"/>
      <c r="CB60175" s="73" t="s">
        <v>109</v>
      </c>
    </row>
    <row r="60176" spans="75:80" ht="39.75" customHeight="1">
      <c r="BW60176" s="53"/>
      <c r="BX60176" s="53"/>
      <c r="BY60176" s="53"/>
      <c r="BZ60176" s="53"/>
      <c r="CA60176" s="73"/>
      <c r="CB60176" s="73" t="s">
        <v>110</v>
      </c>
    </row>
    <row r="60177" spans="75:80" ht="39.75" customHeight="1">
      <c r="BW60177" s="53"/>
      <c r="BX60177" s="53"/>
      <c r="BY60177" s="53"/>
      <c r="BZ60177" s="53"/>
      <c r="CA60177" s="73"/>
      <c r="CB60177" s="73" t="s">
        <v>111</v>
      </c>
    </row>
    <row r="60178" spans="75:80" ht="39.75" customHeight="1">
      <c r="BW60178" s="53"/>
      <c r="BX60178" s="53"/>
      <c r="BY60178" s="53"/>
      <c r="BZ60178" s="53"/>
      <c r="CA60178" s="73"/>
      <c r="CB60178" s="73" t="s">
        <v>112</v>
      </c>
    </row>
    <row r="60179" spans="75:80" ht="39.75" customHeight="1">
      <c r="BW60179" s="53"/>
      <c r="BX60179" s="53"/>
      <c r="BY60179" s="53"/>
      <c r="BZ60179" s="53"/>
      <c r="CA60179" s="73"/>
      <c r="CB60179" s="73" t="s">
        <v>113</v>
      </c>
    </row>
    <row r="60180" spans="75:80" ht="39.75" customHeight="1">
      <c r="BW60180" s="53"/>
      <c r="BX60180" s="53"/>
      <c r="BY60180" s="53"/>
      <c r="BZ60180" s="53"/>
      <c r="CA60180" s="73"/>
      <c r="CB60180" s="73" t="s">
        <v>114</v>
      </c>
    </row>
    <row r="60181" spans="75:80" ht="39.75" customHeight="1">
      <c r="BW60181" s="53"/>
      <c r="BX60181" s="53"/>
      <c r="BY60181" s="53"/>
      <c r="BZ60181" s="53"/>
      <c r="CA60181" s="73"/>
      <c r="CB60181" s="73" t="s">
        <v>115</v>
      </c>
    </row>
    <row r="60182" spans="79:80" ht="26.25" thickBot="1">
      <c r="CA60182" s="75"/>
      <c r="CB60182" s="75" t="s">
        <v>116</v>
      </c>
    </row>
    <row r="60183" ht="17.25" thickTop="1"/>
  </sheetData>
  <sheetProtection/>
  <protectedRanges>
    <protectedRange sqref="K171:M192" name="Rango1"/>
  </protectedRanges>
  <mergeCells count="1070">
    <mergeCell ref="F196:J196"/>
    <mergeCell ref="F197:J197"/>
    <mergeCell ref="A195:A196"/>
    <mergeCell ref="K93:M93"/>
    <mergeCell ref="V93:X93"/>
    <mergeCell ref="AA93:AC93"/>
    <mergeCell ref="V97:X97"/>
    <mergeCell ref="AA97:AC97"/>
    <mergeCell ref="K96:M96"/>
    <mergeCell ref="V96:X96"/>
    <mergeCell ref="F194:J194"/>
    <mergeCell ref="F195:J195"/>
    <mergeCell ref="AF93:AH93"/>
    <mergeCell ref="AA96:AC96"/>
    <mergeCell ref="AF96:AH96"/>
    <mergeCell ref="K95:M95"/>
    <mergeCell ref="V95:X95"/>
    <mergeCell ref="AA95:AC95"/>
    <mergeCell ref="K94:M94"/>
    <mergeCell ref="V94:X94"/>
    <mergeCell ref="AA94:AC94"/>
    <mergeCell ref="AF94:AH94"/>
    <mergeCell ref="AF97:AH97"/>
    <mergeCell ref="K97:M97"/>
    <mergeCell ref="AF95:AH95"/>
    <mergeCell ref="K91:M91"/>
    <mergeCell ref="V91:X91"/>
    <mergeCell ref="AA91:AC91"/>
    <mergeCell ref="AF91:AH91"/>
    <mergeCell ref="K92:M92"/>
    <mergeCell ref="V92:X92"/>
    <mergeCell ref="AA92:AC92"/>
    <mergeCell ref="AF92:AH92"/>
    <mergeCell ref="K89:M89"/>
    <mergeCell ref="V89:X89"/>
    <mergeCell ref="AA89:AC89"/>
    <mergeCell ref="AF89:AH89"/>
    <mergeCell ref="K90:M90"/>
    <mergeCell ref="V90:X90"/>
    <mergeCell ref="AA90:AC90"/>
    <mergeCell ref="AF90:AH90"/>
    <mergeCell ref="K87:M87"/>
    <mergeCell ref="V87:X87"/>
    <mergeCell ref="AA87:AC87"/>
    <mergeCell ref="AF87:AH87"/>
    <mergeCell ref="K88:M88"/>
    <mergeCell ref="V88:X88"/>
    <mergeCell ref="AA88:AC88"/>
    <mergeCell ref="AF88:AH88"/>
    <mergeCell ref="K85:M85"/>
    <mergeCell ref="V85:X85"/>
    <mergeCell ref="AA85:AC85"/>
    <mergeCell ref="AF85:AH85"/>
    <mergeCell ref="K86:M86"/>
    <mergeCell ref="V86:X86"/>
    <mergeCell ref="AA86:AC86"/>
    <mergeCell ref="AF86:AH86"/>
    <mergeCell ref="K83:M83"/>
    <mergeCell ref="V83:X83"/>
    <mergeCell ref="AA83:AC83"/>
    <mergeCell ref="AF83:AH83"/>
    <mergeCell ref="K84:M84"/>
    <mergeCell ref="V84:X84"/>
    <mergeCell ref="AA84:AC84"/>
    <mergeCell ref="AF84:AH84"/>
    <mergeCell ref="K81:M81"/>
    <mergeCell ref="V81:X81"/>
    <mergeCell ref="AA81:AC81"/>
    <mergeCell ref="AF81:AH81"/>
    <mergeCell ref="K82:M82"/>
    <mergeCell ref="V82:X82"/>
    <mergeCell ref="AA82:AC82"/>
    <mergeCell ref="AF82:AH82"/>
    <mergeCell ref="K79:M79"/>
    <mergeCell ref="V79:X79"/>
    <mergeCell ref="AA79:AC79"/>
    <mergeCell ref="AF79:AH79"/>
    <mergeCell ref="K80:M80"/>
    <mergeCell ref="V80:X80"/>
    <mergeCell ref="AA80:AC80"/>
    <mergeCell ref="AF80:AH80"/>
    <mergeCell ref="K77:M77"/>
    <mergeCell ref="V77:X77"/>
    <mergeCell ref="AA77:AC77"/>
    <mergeCell ref="AF77:AH77"/>
    <mergeCell ref="K78:M78"/>
    <mergeCell ref="V78:X78"/>
    <mergeCell ref="AA78:AC78"/>
    <mergeCell ref="AF78:AH78"/>
    <mergeCell ref="K75:M75"/>
    <mergeCell ref="V75:X75"/>
    <mergeCell ref="AA75:AC75"/>
    <mergeCell ref="AF75:AH75"/>
    <mergeCell ref="K76:M76"/>
    <mergeCell ref="V76:X76"/>
    <mergeCell ref="AA76:AC76"/>
    <mergeCell ref="AF76:AH76"/>
    <mergeCell ref="K73:M73"/>
    <mergeCell ref="V73:X73"/>
    <mergeCell ref="AA73:AC73"/>
    <mergeCell ref="AF73:AH73"/>
    <mergeCell ref="K74:M74"/>
    <mergeCell ref="V74:X74"/>
    <mergeCell ref="AA74:AC74"/>
    <mergeCell ref="AF74:AH74"/>
    <mergeCell ref="K71:M71"/>
    <mergeCell ref="V71:X71"/>
    <mergeCell ref="AA71:AC71"/>
    <mergeCell ref="AF71:AH71"/>
    <mergeCell ref="K72:M72"/>
    <mergeCell ref="V72:X72"/>
    <mergeCell ref="AA72:AC72"/>
    <mergeCell ref="AF72:AH72"/>
    <mergeCell ref="AA70:AC70"/>
    <mergeCell ref="AF70:AH70"/>
    <mergeCell ref="P69:P70"/>
    <mergeCell ref="AF69:AH69"/>
    <mergeCell ref="V69:X69"/>
    <mergeCell ref="AA69:AC69"/>
    <mergeCell ref="AF126:AH126"/>
    <mergeCell ref="V125:X125"/>
    <mergeCell ref="AA117:AC117"/>
    <mergeCell ref="V119:X119"/>
    <mergeCell ref="K127:M127"/>
    <mergeCell ref="V127:X127"/>
    <mergeCell ref="AA127:AC127"/>
    <mergeCell ref="AF127:AH127"/>
    <mergeCell ref="K119:M119"/>
    <mergeCell ref="AA124:AC124"/>
    <mergeCell ref="V112:X112"/>
    <mergeCell ref="AA112:AC112"/>
    <mergeCell ref="AF111:AH111"/>
    <mergeCell ref="K112:M112"/>
    <mergeCell ref="AF125:AH125"/>
    <mergeCell ref="AA114:AC114"/>
    <mergeCell ref="AF114:AH114"/>
    <mergeCell ref="V113:X113"/>
    <mergeCell ref="AA113:AC113"/>
    <mergeCell ref="K116:M116"/>
    <mergeCell ref="AF108:AH108"/>
    <mergeCell ref="K115:M115"/>
    <mergeCell ref="V115:X115"/>
    <mergeCell ref="AA115:AC115"/>
    <mergeCell ref="AF115:AH115"/>
    <mergeCell ref="K109:M109"/>
    <mergeCell ref="V109:X109"/>
    <mergeCell ref="AA109:AC109"/>
    <mergeCell ref="AF109:AH109"/>
    <mergeCell ref="P110:P116"/>
    <mergeCell ref="AA106:AC106"/>
    <mergeCell ref="AF106:AH106"/>
    <mergeCell ref="AF113:AH113"/>
    <mergeCell ref="K107:M107"/>
    <mergeCell ref="V107:X107"/>
    <mergeCell ref="AA107:AC107"/>
    <mergeCell ref="AF107:AH107"/>
    <mergeCell ref="K108:M108"/>
    <mergeCell ref="V108:X108"/>
    <mergeCell ref="AA108:AC108"/>
    <mergeCell ref="AF104:AH104"/>
    <mergeCell ref="K105:M105"/>
    <mergeCell ref="V105:X105"/>
    <mergeCell ref="AA105:AC105"/>
    <mergeCell ref="AF105:AH105"/>
    <mergeCell ref="K104:M104"/>
    <mergeCell ref="AF100:AH100"/>
    <mergeCell ref="K103:M103"/>
    <mergeCell ref="V103:X103"/>
    <mergeCell ref="AA103:AC103"/>
    <mergeCell ref="AF103:AH103"/>
    <mergeCell ref="AF102:AH102"/>
    <mergeCell ref="K101:M101"/>
    <mergeCell ref="AF101:AH101"/>
    <mergeCell ref="AA102:AC102"/>
    <mergeCell ref="AF110:AH110"/>
    <mergeCell ref="V114:X114"/>
    <mergeCell ref="V111:X111"/>
    <mergeCell ref="Q147:Q149"/>
    <mergeCell ref="Q135:Q140"/>
    <mergeCell ref="V141:X141"/>
    <mergeCell ref="AF112:AH112"/>
    <mergeCell ref="AA116:AC116"/>
    <mergeCell ref="AF116:AH116"/>
    <mergeCell ref="AA126:AC126"/>
    <mergeCell ref="V36:X36"/>
    <mergeCell ref="Q150:Q152"/>
    <mergeCell ref="V152:X152"/>
    <mergeCell ref="V110:X110"/>
    <mergeCell ref="AA110:AC110"/>
    <mergeCell ref="K100:M100"/>
    <mergeCell ref="V100:X100"/>
    <mergeCell ref="AA104:AC104"/>
    <mergeCell ref="K114:M114"/>
    <mergeCell ref="V106:X106"/>
    <mergeCell ref="AF54:AH54"/>
    <mergeCell ref="AF99:AH99"/>
    <mergeCell ref="AF98:AH98"/>
    <mergeCell ref="V104:X104"/>
    <mergeCell ref="AF138:AH138"/>
    <mergeCell ref="Q36:Q39"/>
    <mergeCell ref="V99:X99"/>
    <mergeCell ref="AA99:AC99"/>
    <mergeCell ref="AA111:AC111"/>
    <mergeCell ref="V102:X102"/>
    <mergeCell ref="AF33:AH33"/>
    <mergeCell ref="V34:X34"/>
    <mergeCell ref="AA34:AC34"/>
    <mergeCell ref="AA31:AC31"/>
    <mergeCell ref="AF34:AH34"/>
    <mergeCell ref="AA141:AC141"/>
    <mergeCell ref="V35:X35"/>
    <mergeCell ref="AA35:AC35"/>
    <mergeCell ref="AF35:AH35"/>
    <mergeCell ref="AA139:AC139"/>
    <mergeCell ref="AF15:AH15"/>
    <mergeCell ref="AA29:AC29"/>
    <mergeCell ref="AF29:AH29"/>
    <mergeCell ref="K30:M30"/>
    <mergeCell ref="V30:X30"/>
    <mergeCell ref="AA30:AC30"/>
    <mergeCell ref="AF30:AH30"/>
    <mergeCell ref="P29:P32"/>
    <mergeCell ref="V22:X22"/>
    <mergeCell ref="AA22:AC22"/>
    <mergeCell ref="K15:M15"/>
    <mergeCell ref="V15:X15"/>
    <mergeCell ref="AA15:AC15"/>
    <mergeCell ref="AA33:AC33"/>
    <mergeCell ref="K140:M140"/>
    <mergeCell ref="V101:X101"/>
    <mergeCell ref="AA101:AC101"/>
    <mergeCell ref="K31:M31"/>
    <mergeCell ref="V31:X31"/>
    <mergeCell ref="K21:M21"/>
    <mergeCell ref="AF12:AH12"/>
    <mergeCell ref="K13:M13"/>
    <mergeCell ref="V13:X13"/>
    <mergeCell ref="AA13:AC13"/>
    <mergeCell ref="AF13:AH13"/>
    <mergeCell ref="V14:X14"/>
    <mergeCell ref="AA14:AC14"/>
    <mergeCell ref="AF14:AH14"/>
    <mergeCell ref="V10:X10"/>
    <mergeCell ref="AA10:AC10"/>
    <mergeCell ref="AF10:AH10"/>
    <mergeCell ref="K11:M11"/>
    <mergeCell ref="V11:X11"/>
    <mergeCell ref="AA11:AC11"/>
    <mergeCell ref="AF11:AH11"/>
    <mergeCell ref="P8:P15"/>
    <mergeCell ref="V12:X12"/>
    <mergeCell ref="AA12:AC12"/>
    <mergeCell ref="B195:E195"/>
    <mergeCell ref="B194:E194"/>
    <mergeCell ref="K10:M10"/>
    <mergeCell ref="K12:M12"/>
    <mergeCell ref="K14:M14"/>
    <mergeCell ref="K29:M29"/>
    <mergeCell ref="I139:J139"/>
    <mergeCell ref="E164:F165"/>
    <mergeCell ref="A193:AK193"/>
    <mergeCell ref="I166:J181"/>
    <mergeCell ref="K8:M8"/>
    <mergeCell ref="V8:X8"/>
    <mergeCell ref="AA8:AC8"/>
    <mergeCell ref="AF8:AH8"/>
    <mergeCell ref="K9:M9"/>
    <mergeCell ref="V9:X9"/>
    <mergeCell ref="AA9:AC9"/>
    <mergeCell ref="AF9:AH9"/>
    <mergeCell ref="S5:S7"/>
    <mergeCell ref="T5:AK5"/>
    <mergeCell ref="T6:X6"/>
    <mergeCell ref="Y6:AC6"/>
    <mergeCell ref="AD6:AH6"/>
    <mergeCell ref="V7:X7"/>
    <mergeCell ref="AA7:AC7"/>
    <mergeCell ref="AF7:AH7"/>
    <mergeCell ref="AI6:AK6"/>
    <mergeCell ref="K5:M7"/>
    <mergeCell ref="N5:N7"/>
    <mergeCell ref="O5:O7"/>
    <mergeCell ref="P5:P7"/>
    <mergeCell ref="Q5:Q7"/>
    <mergeCell ref="R5:R7"/>
    <mergeCell ref="A2:AK2"/>
    <mergeCell ref="A3:S3"/>
    <mergeCell ref="T3:AK3"/>
    <mergeCell ref="A4:AK4"/>
    <mergeCell ref="A5:A7"/>
    <mergeCell ref="B5:B7"/>
    <mergeCell ref="C5:D7"/>
    <mergeCell ref="E5:F7"/>
    <mergeCell ref="G5:H7"/>
    <mergeCell ref="I5:J7"/>
    <mergeCell ref="BY60154:BY60156"/>
    <mergeCell ref="BZ60154:BZ60156"/>
    <mergeCell ref="CA60154:CA60156"/>
    <mergeCell ref="CB60154:CB60156"/>
    <mergeCell ref="BW60154:BW60156"/>
    <mergeCell ref="BX60154:BX60156"/>
    <mergeCell ref="B199:C199"/>
    <mergeCell ref="G164:H165"/>
    <mergeCell ref="I164:J165"/>
    <mergeCell ref="B166:B181"/>
    <mergeCell ref="A166:A181"/>
    <mergeCell ref="B182:B192"/>
    <mergeCell ref="A182:A192"/>
    <mergeCell ref="G166:H181"/>
    <mergeCell ref="E166:F181"/>
    <mergeCell ref="C166:D181"/>
    <mergeCell ref="B153:B155"/>
    <mergeCell ref="A153:A155"/>
    <mergeCell ref="B156:B163"/>
    <mergeCell ref="A156:A163"/>
    <mergeCell ref="C164:D165"/>
    <mergeCell ref="B164:B165"/>
    <mergeCell ref="A164:A165"/>
    <mergeCell ref="B150:B152"/>
    <mergeCell ref="A150:A152"/>
    <mergeCell ref="K146:M146"/>
    <mergeCell ref="V146:X146"/>
    <mergeCell ref="K98:M98"/>
    <mergeCell ref="V98:X98"/>
    <mergeCell ref="V143:X143"/>
    <mergeCell ref="B135:B140"/>
    <mergeCell ref="B145:B146"/>
    <mergeCell ref="P145:P146"/>
    <mergeCell ref="AF22:AH22"/>
    <mergeCell ref="K23:M23"/>
    <mergeCell ref="V23:X23"/>
    <mergeCell ref="AA23:AC23"/>
    <mergeCell ref="AF23:AH23"/>
    <mergeCell ref="P21:P26"/>
    <mergeCell ref="V21:X21"/>
    <mergeCell ref="AF25:AH25"/>
    <mergeCell ref="K26:M26"/>
    <mergeCell ref="V26:X26"/>
    <mergeCell ref="A135:A140"/>
    <mergeCell ref="AA146:AC146"/>
    <mergeCell ref="V29:X29"/>
    <mergeCell ref="AA24:AC24"/>
    <mergeCell ref="AF24:AH24"/>
    <mergeCell ref="AF146:AH146"/>
    <mergeCell ref="V32:X32"/>
    <mergeCell ref="AA32:AC32"/>
    <mergeCell ref="AF32:AH32"/>
    <mergeCell ref="K33:M33"/>
    <mergeCell ref="AF31:AH31"/>
    <mergeCell ref="A145:A146"/>
    <mergeCell ref="B147:B149"/>
    <mergeCell ref="A147:A149"/>
    <mergeCell ref="K24:M24"/>
    <mergeCell ref="V24:X24"/>
    <mergeCell ref="V33:X33"/>
    <mergeCell ref="K139:M139"/>
    <mergeCell ref="K142:M142"/>
    <mergeCell ref="V142:X142"/>
    <mergeCell ref="AA26:AC26"/>
    <mergeCell ref="K25:M25"/>
    <mergeCell ref="V25:X25"/>
    <mergeCell ref="AF26:AH26"/>
    <mergeCell ref="A128:A134"/>
    <mergeCell ref="P141:P144"/>
    <mergeCell ref="I141:J144"/>
    <mergeCell ref="G141:H144"/>
    <mergeCell ref="E141:F144"/>
    <mergeCell ref="C141:D144"/>
    <mergeCell ref="B141:B144"/>
    <mergeCell ref="I129:J134"/>
    <mergeCell ref="G125:H127"/>
    <mergeCell ref="E125:F127"/>
    <mergeCell ref="K125:M125"/>
    <mergeCell ref="E129:F134"/>
    <mergeCell ref="K130:M130"/>
    <mergeCell ref="K138:M138"/>
    <mergeCell ref="A141:A144"/>
    <mergeCell ref="K136:M136"/>
    <mergeCell ref="K144:M144"/>
    <mergeCell ref="C128:D134"/>
    <mergeCell ref="B128:B134"/>
    <mergeCell ref="C123:D124"/>
    <mergeCell ref="B123:B124"/>
    <mergeCell ref="A123:A124"/>
    <mergeCell ref="C125:D127"/>
    <mergeCell ref="B125:B127"/>
    <mergeCell ref="A110:A116"/>
    <mergeCell ref="B117:B122"/>
    <mergeCell ref="A117:A122"/>
    <mergeCell ref="C117:D122"/>
    <mergeCell ref="A125:A127"/>
    <mergeCell ref="I110:J116"/>
    <mergeCell ref="G110:H116"/>
    <mergeCell ref="E110:F116"/>
    <mergeCell ref="C110:D116"/>
    <mergeCell ref="B110:B116"/>
    <mergeCell ref="K111:M111"/>
    <mergeCell ref="I99:J109"/>
    <mergeCell ref="G99:H109"/>
    <mergeCell ref="E99:F109"/>
    <mergeCell ref="K99:M99"/>
    <mergeCell ref="K102:M102"/>
    <mergeCell ref="K106:M106"/>
    <mergeCell ref="K113:M113"/>
    <mergeCell ref="K110:M110"/>
    <mergeCell ref="C99:D109"/>
    <mergeCell ref="B99:B109"/>
    <mergeCell ref="A99:A109"/>
    <mergeCell ref="I91:J98"/>
    <mergeCell ref="G91:H98"/>
    <mergeCell ref="E91:F98"/>
    <mergeCell ref="C91:D98"/>
    <mergeCell ref="B91:B98"/>
    <mergeCell ref="A91:A98"/>
    <mergeCell ref="B36:B39"/>
    <mergeCell ref="A36:A39"/>
    <mergeCell ref="B40:B41"/>
    <mergeCell ref="A40:A41"/>
    <mergeCell ref="Q40:Q41"/>
    <mergeCell ref="G82:H90"/>
    <mergeCell ref="E82:F90"/>
    <mergeCell ref="C82:D90"/>
    <mergeCell ref="B82:B90"/>
    <mergeCell ref="A82:A90"/>
    <mergeCell ref="AA166:AC166"/>
    <mergeCell ref="AF166:AH166"/>
    <mergeCell ref="K167:M167"/>
    <mergeCell ref="V167:X167"/>
    <mergeCell ref="AA167:AC167"/>
    <mergeCell ref="K166:M166"/>
    <mergeCell ref="V166:X166"/>
    <mergeCell ref="AF167:AH167"/>
    <mergeCell ref="AF163:AH163"/>
    <mergeCell ref="K168:M168"/>
    <mergeCell ref="V168:X168"/>
    <mergeCell ref="AA168:AC168"/>
    <mergeCell ref="AF168:AH168"/>
    <mergeCell ref="K169:M169"/>
    <mergeCell ref="V169:X169"/>
    <mergeCell ref="AA169:AC169"/>
    <mergeCell ref="AF169:AH169"/>
    <mergeCell ref="AF171:AH171"/>
    <mergeCell ref="K172:M172"/>
    <mergeCell ref="V172:X172"/>
    <mergeCell ref="AA172:AC172"/>
    <mergeCell ref="AF172:AH172"/>
    <mergeCell ref="K171:M171"/>
    <mergeCell ref="V171:X171"/>
    <mergeCell ref="AA171:AC171"/>
    <mergeCell ref="K174:M174"/>
    <mergeCell ref="V174:X174"/>
    <mergeCell ref="AF175:AH175"/>
    <mergeCell ref="K173:M173"/>
    <mergeCell ref="V173:X173"/>
    <mergeCell ref="AA173:AC173"/>
    <mergeCell ref="AF173:AH173"/>
    <mergeCell ref="AA174:AC174"/>
    <mergeCell ref="AF174:AH174"/>
    <mergeCell ref="K175:M175"/>
    <mergeCell ref="AF177:AH177"/>
    <mergeCell ref="AA178:AC178"/>
    <mergeCell ref="K176:M176"/>
    <mergeCell ref="V176:X176"/>
    <mergeCell ref="AA176:AC176"/>
    <mergeCell ref="AF176:AH176"/>
    <mergeCell ref="AF178:AH178"/>
    <mergeCell ref="K177:M177"/>
    <mergeCell ref="V177:X177"/>
    <mergeCell ref="AA177:AC177"/>
    <mergeCell ref="AF181:AH181"/>
    <mergeCell ref="AF179:AH179"/>
    <mergeCell ref="K180:M180"/>
    <mergeCell ref="V180:X180"/>
    <mergeCell ref="AA180:AC180"/>
    <mergeCell ref="AF180:AH180"/>
    <mergeCell ref="AA182:AC182"/>
    <mergeCell ref="AF182:AH182"/>
    <mergeCell ref="K183:M183"/>
    <mergeCell ref="V183:X183"/>
    <mergeCell ref="AA183:AC183"/>
    <mergeCell ref="K182:M182"/>
    <mergeCell ref="V182:X182"/>
    <mergeCell ref="C182:D192"/>
    <mergeCell ref="K185:M185"/>
    <mergeCell ref="V185:X185"/>
    <mergeCell ref="AA185:AC185"/>
    <mergeCell ref="AF185:AH185"/>
    <mergeCell ref="AF183:AH183"/>
    <mergeCell ref="K184:M184"/>
    <mergeCell ref="V184:X184"/>
    <mergeCell ref="AA184:AC184"/>
    <mergeCell ref="AF184:AH184"/>
    <mergeCell ref="AF188:AH188"/>
    <mergeCell ref="AA186:AC186"/>
    <mergeCell ref="AF186:AH186"/>
    <mergeCell ref="K187:M187"/>
    <mergeCell ref="V187:X187"/>
    <mergeCell ref="AA187:AC187"/>
    <mergeCell ref="K186:M186"/>
    <mergeCell ref="V186:X186"/>
    <mergeCell ref="G182:H192"/>
    <mergeCell ref="E182:F192"/>
    <mergeCell ref="K189:M189"/>
    <mergeCell ref="V189:X189"/>
    <mergeCell ref="AA189:AC189"/>
    <mergeCell ref="AF189:AH189"/>
    <mergeCell ref="AF187:AH187"/>
    <mergeCell ref="K188:M188"/>
    <mergeCell ref="V188:X188"/>
    <mergeCell ref="AA188:AC188"/>
    <mergeCell ref="V192:X192"/>
    <mergeCell ref="AA192:AC192"/>
    <mergeCell ref="AF192:AH192"/>
    <mergeCell ref="AA190:AC190"/>
    <mergeCell ref="AF190:AH190"/>
    <mergeCell ref="K191:M191"/>
    <mergeCell ref="V191:X191"/>
    <mergeCell ref="AA191:AC191"/>
    <mergeCell ref="K190:M190"/>
    <mergeCell ref="A33:A35"/>
    <mergeCell ref="V16:X16"/>
    <mergeCell ref="AA16:AC16"/>
    <mergeCell ref="AF16:AH16"/>
    <mergeCell ref="I82:J90"/>
    <mergeCell ref="AF191:AH191"/>
    <mergeCell ref="V190:X190"/>
    <mergeCell ref="P182:P192"/>
    <mergeCell ref="I182:J192"/>
    <mergeCell ref="K192:M192"/>
    <mergeCell ref="AF18:AH18"/>
    <mergeCell ref="A63:A68"/>
    <mergeCell ref="A71:A81"/>
    <mergeCell ref="E16:F16"/>
    <mergeCell ref="G16:H16"/>
    <mergeCell ref="I16:J16"/>
    <mergeCell ref="K16:M16"/>
    <mergeCell ref="A29:A32"/>
    <mergeCell ref="C33:D35"/>
    <mergeCell ref="B33:B35"/>
    <mergeCell ref="AF19:AH19"/>
    <mergeCell ref="K20:M20"/>
    <mergeCell ref="V20:X20"/>
    <mergeCell ref="AA20:AC20"/>
    <mergeCell ref="AF20:AH20"/>
    <mergeCell ref="AA17:AC17"/>
    <mergeCell ref="AF17:AH17"/>
    <mergeCell ref="K18:M18"/>
    <mergeCell ref="V18:X18"/>
    <mergeCell ref="AA18:AC18"/>
    <mergeCell ref="K164:M164"/>
    <mergeCell ref="V164:X164"/>
    <mergeCell ref="K162:M162"/>
    <mergeCell ref="V162:X162"/>
    <mergeCell ref="AA162:AC162"/>
    <mergeCell ref="AF162:AH162"/>
    <mergeCell ref="K163:M163"/>
    <mergeCell ref="AA164:AC164"/>
    <mergeCell ref="AF164:AH164"/>
    <mergeCell ref="K165:M165"/>
    <mergeCell ref="V165:X165"/>
    <mergeCell ref="AA165:AC165"/>
    <mergeCell ref="AF165:AH165"/>
    <mergeCell ref="Q164:Q165"/>
    <mergeCell ref="AA148:AC148"/>
    <mergeCell ref="AF148:AH148"/>
    <mergeCell ref="AF152:AH152"/>
    <mergeCell ref="AF150:AH150"/>
    <mergeCell ref="AA151:AC151"/>
    <mergeCell ref="E29:F32"/>
    <mergeCell ref="C29:D32"/>
    <mergeCell ref="B29:B32"/>
    <mergeCell ref="P33:P35"/>
    <mergeCell ref="I33:J35"/>
    <mergeCell ref="G33:H35"/>
    <mergeCell ref="E33:F35"/>
    <mergeCell ref="I29:J32"/>
    <mergeCell ref="G29:H32"/>
    <mergeCell ref="K32:M32"/>
    <mergeCell ref="C147:D149"/>
    <mergeCell ref="K148:M148"/>
    <mergeCell ref="V148:X148"/>
    <mergeCell ref="G145:H146"/>
    <mergeCell ref="E145:F146"/>
    <mergeCell ref="C145:D146"/>
    <mergeCell ref="K147:M147"/>
    <mergeCell ref="G147:H149"/>
    <mergeCell ref="E147:F149"/>
    <mergeCell ref="K149:M149"/>
    <mergeCell ref="I145:J146"/>
    <mergeCell ref="I135:J135"/>
    <mergeCell ref="K135:M135"/>
    <mergeCell ref="AA143:AC143"/>
    <mergeCell ref="K145:M145"/>
    <mergeCell ref="V144:X144"/>
    <mergeCell ref="AA144:AC144"/>
    <mergeCell ref="AA145:AC145"/>
    <mergeCell ref="V145:X145"/>
    <mergeCell ref="AA142:AC142"/>
    <mergeCell ref="AA135:AC135"/>
    <mergeCell ref="K141:M141"/>
    <mergeCell ref="K143:M143"/>
    <mergeCell ref="AF142:AH142"/>
    <mergeCell ref="AF139:AH139"/>
    <mergeCell ref="AF135:AH135"/>
    <mergeCell ref="AA136:AC136"/>
    <mergeCell ref="AF136:AH136"/>
    <mergeCell ref="V135:X135"/>
    <mergeCell ref="V136:X136"/>
    <mergeCell ref="AA36:AC36"/>
    <mergeCell ref="P71:P81"/>
    <mergeCell ref="P82:P90"/>
    <mergeCell ref="P91:P98"/>
    <mergeCell ref="P99:P109"/>
    <mergeCell ref="V54:X54"/>
    <mergeCell ref="AA54:AC54"/>
    <mergeCell ref="AA98:AC98"/>
    <mergeCell ref="AA100:AC100"/>
    <mergeCell ref="V39:X39"/>
    <mergeCell ref="E36:F39"/>
    <mergeCell ref="C36:D39"/>
    <mergeCell ref="K38:M38"/>
    <mergeCell ref="V38:X38"/>
    <mergeCell ref="AA38:AC38"/>
    <mergeCell ref="AF38:AH38"/>
    <mergeCell ref="AF36:AH36"/>
    <mergeCell ref="V37:X37"/>
    <mergeCell ref="AA37:AC37"/>
    <mergeCell ref="AF37:AH37"/>
    <mergeCell ref="AA149:AC149"/>
    <mergeCell ref="AF149:AH149"/>
    <mergeCell ref="AA140:AC140"/>
    <mergeCell ref="AF140:AH140"/>
    <mergeCell ref="AA137:AC137"/>
    <mergeCell ref="AF137:AH137"/>
    <mergeCell ref="AA138:AC138"/>
    <mergeCell ref="AA147:AC147"/>
    <mergeCell ref="AF143:AH143"/>
    <mergeCell ref="AF141:AH141"/>
    <mergeCell ref="AF151:AH151"/>
    <mergeCell ref="AA39:AC39"/>
    <mergeCell ref="AF39:AH39"/>
    <mergeCell ref="AF147:AH147"/>
    <mergeCell ref="AA150:AC150"/>
    <mergeCell ref="AF145:AH145"/>
    <mergeCell ref="AF144:AH144"/>
    <mergeCell ref="AF117:AH117"/>
    <mergeCell ref="AF123:AH123"/>
    <mergeCell ref="AF131:AH131"/>
    <mergeCell ref="B53:B62"/>
    <mergeCell ref="K152:M152"/>
    <mergeCell ref="I150:J152"/>
    <mergeCell ref="G150:H152"/>
    <mergeCell ref="E150:F152"/>
    <mergeCell ref="C150:D152"/>
    <mergeCell ref="K150:M150"/>
    <mergeCell ref="G135:H140"/>
    <mergeCell ref="E135:F140"/>
    <mergeCell ref="I147:J149"/>
    <mergeCell ref="I36:J39"/>
    <mergeCell ref="G36:H39"/>
    <mergeCell ref="K37:M37"/>
    <mergeCell ref="K36:M36"/>
    <mergeCell ref="K39:M39"/>
    <mergeCell ref="K34:M34"/>
    <mergeCell ref="K35:M35"/>
    <mergeCell ref="C21:D26"/>
    <mergeCell ref="B21:B26"/>
    <mergeCell ref="A21:A26"/>
    <mergeCell ref="AF27:AH27"/>
    <mergeCell ref="I28:J28"/>
    <mergeCell ref="V27:X27"/>
    <mergeCell ref="AA27:AC27"/>
    <mergeCell ref="AA25:AC25"/>
    <mergeCell ref="AA21:AC21"/>
    <mergeCell ref="AF21:AH21"/>
    <mergeCell ref="I8:J15"/>
    <mergeCell ref="E21:F26"/>
    <mergeCell ref="K28:M28"/>
    <mergeCell ref="E17:F20"/>
    <mergeCell ref="I27:J27"/>
    <mergeCell ref="K19:M19"/>
    <mergeCell ref="G17:H20"/>
    <mergeCell ref="I17:J20"/>
    <mergeCell ref="K22:M22"/>
    <mergeCell ref="G21:H26"/>
    <mergeCell ref="A8:A15"/>
    <mergeCell ref="B8:B15"/>
    <mergeCell ref="C8:D15"/>
    <mergeCell ref="E8:F15"/>
    <mergeCell ref="G8:H15"/>
    <mergeCell ref="C27:D28"/>
    <mergeCell ref="B16:B20"/>
    <mergeCell ref="A16:A20"/>
    <mergeCell ref="B27:B28"/>
    <mergeCell ref="A27:A28"/>
    <mergeCell ref="AA28:AC28"/>
    <mergeCell ref="P16:P20"/>
    <mergeCell ref="P27:P28"/>
    <mergeCell ref="G27:H28"/>
    <mergeCell ref="E27:F28"/>
    <mergeCell ref="I21:J26"/>
    <mergeCell ref="V19:X19"/>
    <mergeCell ref="AA19:AC19"/>
    <mergeCell ref="K17:M17"/>
    <mergeCell ref="V17:X17"/>
    <mergeCell ref="AF28:AH28"/>
    <mergeCell ref="K27:M27"/>
    <mergeCell ref="AF66:AH66"/>
    <mergeCell ref="A69:A70"/>
    <mergeCell ref="I71:J81"/>
    <mergeCell ref="G71:H81"/>
    <mergeCell ref="E71:F81"/>
    <mergeCell ref="C71:D81"/>
    <mergeCell ref="B71:B81"/>
    <mergeCell ref="V28:X28"/>
    <mergeCell ref="A42:A52"/>
    <mergeCell ref="K67:M67"/>
    <mergeCell ref="AA67:AC67"/>
    <mergeCell ref="AF67:AH67"/>
    <mergeCell ref="K66:M66"/>
    <mergeCell ref="G60:H62"/>
    <mergeCell ref="A53:A62"/>
    <mergeCell ref="I54:J57"/>
    <mergeCell ref="G54:H57"/>
    <mergeCell ref="C53:D62"/>
    <mergeCell ref="AA152:AC152"/>
    <mergeCell ref="K151:M151"/>
    <mergeCell ref="V151:X151"/>
    <mergeCell ref="I140:J140"/>
    <mergeCell ref="V150:X150"/>
    <mergeCell ref="C135:D140"/>
    <mergeCell ref="I137:J137"/>
    <mergeCell ref="K137:M137"/>
    <mergeCell ref="I136:J136"/>
    <mergeCell ref="V147:X147"/>
    <mergeCell ref="E117:F122"/>
    <mergeCell ref="AF118:AH118"/>
    <mergeCell ref="AA121:AC121"/>
    <mergeCell ref="AF121:AH121"/>
    <mergeCell ref="V118:X118"/>
    <mergeCell ref="AA118:AC118"/>
    <mergeCell ref="K117:M117"/>
    <mergeCell ref="K121:M121"/>
    <mergeCell ref="V121:X121"/>
    <mergeCell ref="I117:J122"/>
    <mergeCell ref="G117:H122"/>
    <mergeCell ref="AF122:AH122"/>
    <mergeCell ref="K120:M120"/>
    <mergeCell ref="V120:X120"/>
    <mergeCell ref="AA120:AC120"/>
    <mergeCell ref="AF120:AH120"/>
    <mergeCell ref="AF119:AH119"/>
    <mergeCell ref="AF124:AH124"/>
    <mergeCell ref="K122:M122"/>
    <mergeCell ref="V122:X122"/>
    <mergeCell ref="AA122:AC122"/>
    <mergeCell ref="P123:P124"/>
    <mergeCell ref="P117:P122"/>
    <mergeCell ref="K123:M123"/>
    <mergeCell ref="AA119:AC119"/>
    <mergeCell ref="K118:M118"/>
    <mergeCell ref="AA123:AC123"/>
    <mergeCell ref="I123:J124"/>
    <mergeCell ref="G123:H124"/>
    <mergeCell ref="V128:X128"/>
    <mergeCell ref="Q128:Q134"/>
    <mergeCell ref="K126:M126"/>
    <mergeCell ref="P125:P127"/>
    <mergeCell ref="I125:J127"/>
    <mergeCell ref="K124:M124"/>
    <mergeCell ref="V124:X124"/>
    <mergeCell ref="E123:F124"/>
    <mergeCell ref="AA125:AC125"/>
    <mergeCell ref="K129:M129"/>
    <mergeCell ref="V129:X129"/>
    <mergeCell ref="AA129:AC129"/>
    <mergeCell ref="AF129:AH129"/>
    <mergeCell ref="E128:F128"/>
    <mergeCell ref="G128:H128"/>
    <mergeCell ref="I128:J128"/>
    <mergeCell ref="K128:M128"/>
    <mergeCell ref="B42:B52"/>
    <mergeCell ref="AA132:AC132"/>
    <mergeCell ref="AF132:AH132"/>
    <mergeCell ref="K134:M134"/>
    <mergeCell ref="V134:X134"/>
    <mergeCell ref="AA128:AC128"/>
    <mergeCell ref="AF128:AH128"/>
    <mergeCell ref="K131:M131"/>
    <mergeCell ref="V131:X131"/>
    <mergeCell ref="AA131:AC131"/>
    <mergeCell ref="AF130:AH130"/>
    <mergeCell ref="K133:M133"/>
    <mergeCell ref="V133:X133"/>
    <mergeCell ref="AA133:AC133"/>
    <mergeCell ref="K132:M132"/>
    <mergeCell ref="V132:X132"/>
    <mergeCell ref="AF133:AH133"/>
    <mergeCell ref="V130:X130"/>
    <mergeCell ref="AF134:AH134"/>
    <mergeCell ref="G153:H155"/>
    <mergeCell ref="E153:F155"/>
    <mergeCell ref="C153:D155"/>
    <mergeCell ref="I153:J153"/>
    <mergeCell ref="K153:M153"/>
    <mergeCell ref="V153:X153"/>
    <mergeCell ref="AA153:AC153"/>
    <mergeCell ref="G129:H134"/>
    <mergeCell ref="AA130:AC130"/>
    <mergeCell ref="AF154:AH154"/>
    <mergeCell ref="I155:J155"/>
    <mergeCell ref="K155:M155"/>
    <mergeCell ref="V155:X155"/>
    <mergeCell ref="AA155:AC155"/>
    <mergeCell ref="I154:J154"/>
    <mergeCell ref="AF155:AH155"/>
    <mergeCell ref="K156:M156"/>
    <mergeCell ref="V156:X156"/>
    <mergeCell ref="AA156:AC156"/>
    <mergeCell ref="AF156:AH156"/>
    <mergeCell ref="P154:P155"/>
    <mergeCell ref="G156:H163"/>
    <mergeCell ref="V160:X160"/>
    <mergeCell ref="AA160:AC160"/>
    <mergeCell ref="AF160:AH160"/>
    <mergeCell ref="AA158:AC158"/>
    <mergeCell ref="E156:F163"/>
    <mergeCell ref="C156:D163"/>
    <mergeCell ref="K157:M157"/>
    <mergeCell ref="V157:X157"/>
    <mergeCell ref="AA157:AC157"/>
    <mergeCell ref="K158:M158"/>
    <mergeCell ref="V158:X158"/>
    <mergeCell ref="I156:J163"/>
    <mergeCell ref="AA163:AC163"/>
    <mergeCell ref="K160:M160"/>
    <mergeCell ref="E40:F41"/>
    <mergeCell ref="C40:D41"/>
    <mergeCell ref="K161:M161"/>
    <mergeCell ref="V161:X161"/>
    <mergeCell ref="AA161:AC161"/>
    <mergeCell ref="AA40:AC40"/>
    <mergeCell ref="I40:J41"/>
    <mergeCell ref="K159:M159"/>
    <mergeCell ref="V159:X159"/>
    <mergeCell ref="AA159:AC159"/>
    <mergeCell ref="AA42:AC42"/>
    <mergeCell ref="AF42:AH42"/>
    <mergeCell ref="AA44:AC44"/>
    <mergeCell ref="AF44:AH44"/>
    <mergeCell ref="K45:M45"/>
    <mergeCell ref="AF157:AH157"/>
    <mergeCell ref="K154:M154"/>
    <mergeCell ref="AF49:AH49"/>
    <mergeCell ref="V50:X50"/>
    <mergeCell ref="K47:M47"/>
    <mergeCell ref="K41:M41"/>
    <mergeCell ref="V41:X41"/>
    <mergeCell ref="AA41:AC41"/>
    <mergeCell ref="K40:M40"/>
    <mergeCell ref="V40:X40"/>
    <mergeCell ref="AF41:AH41"/>
    <mergeCell ref="G40:H41"/>
    <mergeCell ref="K43:M43"/>
    <mergeCell ref="V43:X43"/>
    <mergeCell ref="AA43:AC43"/>
    <mergeCell ref="AF43:AH43"/>
    <mergeCell ref="G42:H42"/>
    <mergeCell ref="I42:J42"/>
    <mergeCell ref="K42:M42"/>
    <mergeCell ref="V42:X42"/>
    <mergeCell ref="AF40:AH40"/>
    <mergeCell ref="C42:D52"/>
    <mergeCell ref="K52:M52"/>
    <mergeCell ref="AA48:AC48"/>
    <mergeCell ref="AF48:AH48"/>
    <mergeCell ref="K46:M46"/>
    <mergeCell ref="V45:X45"/>
    <mergeCell ref="AA45:AC45"/>
    <mergeCell ref="K44:M44"/>
    <mergeCell ref="V44:X44"/>
    <mergeCell ref="AF45:AH45"/>
    <mergeCell ref="V47:X47"/>
    <mergeCell ref="AA47:AC47"/>
    <mergeCell ref="AF47:AH47"/>
    <mergeCell ref="I43:J52"/>
    <mergeCell ref="V49:X49"/>
    <mergeCell ref="AA49:AC49"/>
    <mergeCell ref="K48:M48"/>
    <mergeCell ref="V48:X48"/>
    <mergeCell ref="V51:X51"/>
    <mergeCell ref="AF57:AH57"/>
    <mergeCell ref="V46:X46"/>
    <mergeCell ref="AA46:AC46"/>
    <mergeCell ref="AF46:AH46"/>
    <mergeCell ref="K49:M49"/>
    <mergeCell ref="K51:M51"/>
    <mergeCell ref="V52:X52"/>
    <mergeCell ref="AA51:AC51"/>
    <mergeCell ref="AF51:AH51"/>
    <mergeCell ref="K50:M50"/>
    <mergeCell ref="K59:M59"/>
    <mergeCell ref="AA50:AC50"/>
    <mergeCell ref="AF50:AH50"/>
    <mergeCell ref="AA52:AC52"/>
    <mergeCell ref="AF52:AH52"/>
    <mergeCell ref="K60:M60"/>
    <mergeCell ref="V60:X60"/>
    <mergeCell ref="AA60:AC60"/>
    <mergeCell ref="AF53:AH53"/>
    <mergeCell ref="K54:M54"/>
    <mergeCell ref="I60:J62"/>
    <mergeCell ref="K62:M62"/>
    <mergeCell ref="V62:X62"/>
    <mergeCell ref="AA62:AC62"/>
    <mergeCell ref="AF62:AH62"/>
    <mergeCell ref="AA61:AC61"/>
    <mergeCell ref="AF61:AH61"/>
    <mergeCell ref="E53:F53"/>
    <mergeCell ref="G53:H53"/>
    <mergeCell ref="I53:J53"/>
    <mergeCell ref="K53:M53"/>
    <mergeCell ref="V53:X53"/>
    <mergeCell ref="AA53:AC53"/>
    <mergeCell ref="AA55:AC55"/>
    <mergeCell ref="AF55:AH55"/>
    <mergeCell ref="K57:M57"/>
    <mergeCell ref="V57:X57"/>
    <mergeCell ref="AA57:AC57"/>
    <mergeCell ref="AA59:AC59"/>
    <mergeCell ref="AF56:AH56"/>
    <mergeCell ref="K58:M58"/>
    <mergeCell ref="V58:X58"/>
    <mergeCell ref="AF59:AH59"/>
    <mergeCell ref="B69:B70"/>
    <mergeCell ref="G69:H70"/>
    <mergeCell ref="I69:J70"/>
    <mergeCell ref="E69:F70"/>
    <mergeCell ref="AA64:AC64"/>
    <mergeCell ref="V64:X64"/>
    <mergeCell ref="K70:M70"/>
    <mergeCell ref="V70:X70"/>
    <mergeCell ref="K64:M64"/>
    <mergeCell ref="K65:M65"/>
    <mergeCell ref="E54:F62"/>
    <mergeCell ref="G58:H59"/>
    <mergeCell ref="K55:M55"/>
    <mergeCell ref="AF64:AH64"/>
    <mergeCell ref="B63:B68"/>
    <mergeCell ref="K69:M69"/>
    <mergeCell ref="K61:M61"/>
    <mergeCell ref="V61:X61"/>
    <mergeCell ref="G63:H67"/>
    <mergeCell ref="E63:F67"/>
    <mergeCell ref="C63:D68"/>
    <mergeCell ref="C69:D70"/>
    <mergeCell ref="K63:M63"/>
    <mergeCell ref="V63:X63"/>
    <mergeCell ref="AA63:AC63"/>
    <mergeCell ref="AF63:AH63"/>
    <mergeCell ref="AF65:AH65"/>
    <mergeCell ref="AA68:AC68"/>
    <mergeCell ref="AF68:AH68"/>
    <mergeCell ref="P65:P68"/>
    <mergeCell ref="AA58:AC58"/>
    <mergeCell ref="AF58:AH58"/>
    <mergeCell ref="K56:M56"/>
    <mergeCell ref="V56:X56"/>
    <mergeCell ref="AA56:AC56"/>
    <mergeCell ref="I68:J68"/>
    <mergeCell ref="K68:M68"/>
    <mergeCell ref="I63:J67"/>
    <mergeCell ref="AF60:AH60"/>
    <mergeCell ref="I58:J59"/>
    <mergeCell ref="V65:X65"/>
    <mergeCell ref="AA65:AC65"/>
    <mergeCell ref="AA66:AC66"/>
    <mergeCell ref="P166:P181"/>
    <mergeCell ref="AA179:AC179"/>
    <mergeCell ref="V170:X170"/>
    <mergeCell ref="AA134:AC134"/>
    <mergeCell ref="V149:X149"/>
    <mergeCell ref="V175:X175"/>
    <mergeCell ref="AA175:AC175"/>
    <mergeCell ref="V178:X178"/>
    <mergeCell ref="K181:M181"/>
    <mergeCell ref="V181:X181"/>
    <mergeCell ref="AA181:AC181"/>
    <mergeCell ref="K179:M179"/>
    <mergeCell ref="V179:X179"/>
    <mergeCell ref="AF158:AH158"/>
    <mergeCell ref="AA170:AC170"/>
    <mergeCell ref="V140:X140"/>
    <mergeCell ref="AF170:AH170"/>
    <mergeCell ref="AF161:AH161"/>
    <mergeCell ref="AF159:AH159"/>
    <mergeCell ref="V163:X163"/>
    <mergeCell ref="V154:X154"/>
    <mergeCell ref="AF153:AH153"/>
    <mergeCell ref="AA154:AC154"/>
    <mergeCell ref="K170:M170"/>
    <mergeCell ref="K178:M178"/>
    <mergeCell ref="C16:D20"/>
    <mergeCell ref="G43:H52"/>
    <mergeCell ref="E42:F52"/>
    <mergeCell ref="B197:E197"/>
    <mergeCell ref="I138:J138"/>
    <mergeCell ref="E68:F68"/>
    <mergeCell ref="G68:H68"/>
    <mergeCell ref="B196:E196"/>
    <mergeCell ref="V137:X137"/>
    <mergeCell ref="V138:X138"/>
    <mergeCell ref="V139:X139"/>
    <mergeCell ref="V117:X117"/>
    <mergeCell ref="V123:X123"/>
    <mergeCell ref="V55:X55"/>
    <mergeCell ref="V116:X116"/>
    <mergeCell ref="V126:X126"/>
    <mergeCell ref="V59:X59"/>
    <mergeCell ref="V67:X67"/>
    <mergeCell ref="AL69:AM69"/>
    <mergeCell ref="AL70:AM70"/>
    <mergeCell ref="AL71:AM71"/>
    <mergeCell ref="AL72:AM72"/>
    <mergeCell ref="AL73:AM73"/>
    <mergeCell ref="AL74:AM74"/>
    <mergeCell ref="AL75:AM75"/>
    <mergeCell ref="AL76:AM76"/>
    <mergeCell ref="AL77:AM77"/>
    <mergeCell ref="AL78:AM78"/>
    <mergeCell ref="AL79:AM79"/>
    <mergeCell ref="AL80:AM80"/>
    <mergeCell ref="AL81:AM81"/>
    <mergeCell ref="AL82:AM82"/>
    <mergeCell ref="AL83:AM83"/>
    <mergeCell ref="AL84:AM84"/>
    <mergeCell ref="AL85:AM85"/>
    <mergeCell ref="AL86:AM86"/>
    <mergeCell ref="AL87:AM87"/>
    <mergeCell ref="AL88:AM88"/>
    <mergeCell ref="AL89:AM89"/>
    <mergeCell ref="AL90:AM90"/>
    <mergeCell ref="AL91:AM91"/>
    <mergeCell ref="AL92:AM92"/>
    <mergeCell ref="AL107:AM107"/>
    <mergeCell ref="AL108:AM108"/>
    <mergeCell ref="AL109:AM109"/>
    <mergeCell ref="AL110:AM110"/>
    <mergeCell ref="AL99:AM99"/>
    <mergeCell ref="AL100:AM100"/>
    <mergeCell ref="AL101:AM101"/>
    <mergeCell ref="AL102:AM102"/>
    <mergeCell ref="AL103:AM103"/>
    <mergeCell ref="AL104:AM104"/>
    <mergeCell ref="V68:X68"/>
    <mergeCell ref="V66:X66"/>
    <mergeCell ref="AL105:AM105"/>
    <mergeCell ref="AL106:AM106"/>
    <mergeCell ref="AL93:AM93"/>
    <mergeCell ref="AL94:AM94"/>
    <mergeCell ref="AL95:AM95"/>
    <mergeCell ref="AL96:AM96"/>
    <mergeCell ref="AL97:AM97"/>
    <mergeCell ref="AL98:AM98"/>
    <mergeCell ref="AL111:AM111"/>
    <mergeCell ref="AL112:AM112"/>
    <mergeCell ref="AL113:AM113"/>
    <mergeCell ref="AL114:AM114"/>
    <mergeCell ref="AL115:AM115"/>
    <mergeCell ref="AL116:AM116"/>
  </mergeCells>
  <dataValidations count="18">
    <dataValidation type="list" allowBlank="1" showInputMessage="1" showErrorMessage="1" sqref="A150 A53 A42 A166 A164 A147 A145 A141 A135 A123 A117 A110 A99 A91 A82 A71 A69 A63 A182 A40 A36 A33 A29 A21 A27 A8 A16 A125">
      <formula1>$BW$60157:$BW$60174</formula1>
    </dataValidation>
    <dataValidation type="list" allowBlank="1" showInputMessage="1" showErrorMessage="1" sqref="B150 B53 B42 B166 B164 B147 B145 B141 B135 B123 B117 B110 B99 B91 B82 B71 B69 B63 B182 B40 B36 B33 B29 B21 B27 B8 B16 B125">
      <formula1>$BX$60157:$BX$60174</formula1>
    </dataValidation>
    <dataValidation type="list" allowBlank="1" showInputMessage="1" showErrorMessage="1" sqref="C63 C42:D42 C166:D166 C164:D164 C156:D156 C153:D153 C150:D150 C147:D147 C145:D145 C141:D141 C135:D135 C128:D128 C125:D125 C123:D123 C117:D117 C110:D110 C99:D99 C91:D91 C82:D82 C71:D71 C69:D69 C53 C36:D36 C33:D33 C29:D29 C21:D21 C27:D27 C8:D8 C16:D16 C182:D182 C40:D40">
      <formula1>$BY$60157:$BY$60174</formula1>
    </dataValidation>
    <dataValidation type="list" allowBlank="1" showInputMessage="1" showErrorMessage="1" sqref="E27:F27 E53:F54 E42:F42 E147:F147 E123:F123 E117 E125:F125 E110:F110 E99:F99 E91:F91 E82:F82 E71:F71 E68:F69 E63:F63 E164:F164 E40:F40 E36:F36 E21:F21 E17:F17 E150:F150 E135:F135">
      <formula1>$BZ$60157:$BZ$60160</formula1>
    </dataValidation>
    <dataValidation type="list" allowBlank="1" showInputMessage="1" showErrorMessage="1" sqref="G27:H27 G53:H54 G42:H43 G147:H147 G123:H123 G117:H117 G110:H110 G99:H99 G91:H91 G82:H82 G71:H71 G68:H69 G63:H63 G60:H60 G58:H58 G164:H164 G40:H40 G36:H36 G21:H21 G17:H17 G125:H125 G150:H150 G135:H135">
      <formula1>$CA$60157:$CA$60172</formula1>
    </dataValidation>
    <dataValidation type="list" allowBlank="1" showInputMessage="1" showErrorMessage="1" sqref="I150:J150 I53:J54 I42:J43 I166:J166 I164:J164 I147:J147 I145:J145 I135:J141 I123:J123 I117:J117 I110:J110 I99:J99 I91:J91 I82:J82 I71:J71 I68:J69 I63:J63 I60:J60 I58:J58 I182:J182 I40:J40 I36:J36 I33:J33 I27:J29 I21:J21 I8:J8 I16:J17 I125:J125">
      <formula1>$CB$60157:$CB$60182</formula1>
    </dataValidation>
    <dataValidation type="list" allowBlank="1" showInputMessage="1" showErrorMessage="1" sqref="E128:E129">
      <formula1>$BZ$59998:$BZ$60001</formula1>
    </dataValidation>
    <dataValidation type="list" allowBlank="1" showInputMessage="1" showErrorMessage="1" sqref="I128:I129">
      <formula1>$CB$59998:$CB$60022</formula1>
    </dataValidation>
    <dataValidation type="list" allowBlank="1" showInputMessage="1" showErrorMessage="1" sqref="G128:G129">
      <formula1>$CA$59998:$CA$60015</formula1>
    </dataValidation>
    <dataValidation type="list" allowBlank="1" showInputMessage="1" showErrorMessage="1" sqref="B128">
      <formula1>$BX$59998:$BX$60015</formula1>
    </dataValidation>
    <dataValidation type="list" allowBlank="1" showInputMessage="1" showErrorMessage="1" sqref="A128">
      <formula1>$BW$59998:$BW$60015</formula1>
    </dataValidation>
    <dataValidation type="list" allowBlank="1" showInputMessage="1" showErrorMessage="1" sqref="E153:F153 E156:F156">
      <formula1>$BZ$60002:$BZ$60005</formula1>
    </dataValidation>
    <dataValidation type="list" allowBlank="1" showInputMessage="1" showErrorMessage="1" sqref="I153:J156">
      <formula1>$CB$60002:$CB$60026</formula1>
    </dataValidation>
    <dataValidation type="list" allowBlank="1" showInputMessage="1" showErrorMessage="1" sqref="G153:H153 G156:H156">
      <formula1>$CA$60002:$CA$60019</formula1>
    </dataValidation>
    <dataValidation type="list" allowBlank="1" showInputMessage="1" showErrorMessage="1" sqref="B153 B156">
      <formula1>$BX$60002:$BX$60019</formula1>
    </dataValidation>
    <dataValidation type="list" allowBlank="1" showInputMessage="1" showErrorMessage="1" sqref="A153 A156">
      <formula1>$BW$60002:$BW$60019</formula1>
    </dataValidation>
    <dataValidation type="list" allowBlank="1" showInputMessage="1" showErrorMessage="1" sqref="E16:F16 E182:F182 E166:F166 E141:F141 E29:F29 E8:F8 E33:F33 E145:F145">
      <formula1>$BZ$60157:$BZ$60174</formula1>
    </dataValidation>
    <dataValidation type="list" allowBlank="1" showInputMessage="1" showErrorMessage="1" sqref="G16:H16 G182:H182 G166:H166 G141:H141 G29:H29 G8:H8 G33:H33 G145:H145">
      <formula1>$CA$60157:$CA$60175</formula1>
    </dataValidation>
  </dataValidations>
  <printOptions horizontalCentered="1"/>
  <pageMargins left="1.1811023622047245" right="0.3937007874015748" top="0.7874015748031497" bottom="0.3937007874015748" header="0.31496062992125984" footer="0.31496062992125984"/>
  <pageSetup horizontalDpi="600" verticalDpi="600" orientation="landscape" paperSize="5" scale="47" r:id="rId4"/>
  <headerFooter alignWithMargins="0">
    <oddHeader xml:space="preserve">&amp;L        &amp;G&amp;C&amp;"-,Negrita"&amp;14PLAN DE ACCIÓN POR PROCESOS&amp;"-,Normal"&amp;11
&amp;"Arial Narrow,Normal"Proceso de Direccionamiento Estratégico&amp;R&amp;"Arial,Normal"&amp;10Código: FT-DE-PEG-02 Versión: 1
Fecha: 10/01/ 2018 Página &amp;P de &amp;N       </oddHeader>
  </headerFooter>
  <rowBreaks count="2" manualBreakCount="2">
    <brk id="15" max="34" man="1"/>
    <brk id="32" max="34"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npinedaj</dc:creator>
  <cp:keywords/>
  <dc:description/>
  <cp:lastModifiedBy>Esperanza Peña Quintero</cp:lastModifiedBy>
  <cp:lastPrinted>2019-01-16T14:44:39Z</cp:lastPrinted>
  <dcterms:created xsi:type="dcterms:W3CDTF">2013-02-04T15:36:55Z</dcterms:created>
  <dcterms:modified xsi:type="dcterms:W3CDTF">2019-02-05T20:47:12Z</dcterms:modified>
  <cp:category/>
  <cp:version/>
  <cp:contentType/>
  <cp:contentStatus/>
</cp:coreProperties>
</file>