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28650" windowHeight="11865" activeTab="0"/>
  </bookViews>
  <sheets>
    <sheet name="PA por Procesos 2018" sheetId="1" r:id="rId1"/>
    <sheet name="Hoja1" sheetId="2" r:id="rId2"/>
    <sheet name="Hoja2" sheetId="3" r:id="rId3"/>
    <sheet name="Hoja3" sheetId="4" r:id="rId4"/>
  </sheets>
  <definedNames>
    <definedName name="_xlnm.Print_Area" localSheetId="0">'PA por Procesos 2018'!$A$1:$AK$41</definedName>
    <definedName name="_xlnm.Print_Titles" localSheetId="0">'PA por Procesos 2018'!$1:$11</definedName>
  </definedNames>
  <calcPr fullCalcOnLoad="1"/>
</workbook>
</file>

<file path=xl/comments1.xml><?xml version="1.0" encoding="utf-8"?>
<comments xmlns="http://schemas.openxmlformats.org/spreadsheetml/2006/main">
  <authors>
    <author>L</author>
    <author>Yamile Ang?lica Medina Walteros</author>
  </authors>
  <commentList>
    <comment ref="R14" authorId="0">
      <text>
        <r>
          <rPr>
            <b/>
            <sz val="9"/>
            <rFont val="Tahoma"/>
            <family val="2"/>
          </rPr>
          <t>L:</t>
        </r>
        <r>
          <rPr>
            <sz val="9"/>
            <rFont val="Tahoma"/>
            <family val="2"/>
          </rPr>
          <t xml:space="preserve">
Materiales y suministros $ 103.295.000.oo   
Mantenimiento $ 180.000.000.oo
Impresos y Publicaciones $ 43.200.000.oo</t>
        </r>
      </text>
    </comment>
    <comment ref="R17" authorId="0">
      <text>
        <r>
          <rPr>
            <b/>
            <sz val="9"/>
            <rFont val="Tahoma"/>
            <family val="2"/>
          </rPr>
          <t>L:</t>
        </r>
        <r>
          <rPr>
            <sz val="9"/>
            <rFont val="Tahoma"/>
            <family val="2"/>
          </rPr>
          <t xml:space="preserve">
Capacitación $ 51.750.000.oo
Bienestar e Incentivos $ 101.430.000.oo
Salud Ocupacional $ 60.000.000.oo</t>
        </r>
      </text>
    </comment>
    <comment ref="R23" authorId="0">
      <text>
        <r>
          <rPr>
            <b/>
            <sz val="9"/>
            <rFont val="Tahoma"/>
            <family val="2"/>
          </rPr>
          <t>L:</t>
        </r>
        <r>
          <rPr>
            <sz val="9"/>
            <rFont val="Tahoma"/>
            <family val="2"/>
          </rPr>
          <t xml:space="preserve">
GASTOS DE COMPUTADOR, Seguridad centralizada, soporte remoto y herramienta de monitoreo.  $19,269,108.oo. Mantenimiento preventivo y correctivo $ 60.000.000.oo Prestar el servicio de mantenimiento sistema integrado de información SIIAF 133,536,000, arrendamiento de equipos de computo y periféricos $33.000.000
GASTOS DE TRANSPORTE Y COMUNICACIÓN: Telefonía hosted - troncal SIP y canal de datos CONECTIVIDAD. $ 30.000.000, Soporte remoto y herramientas de monitoreo $ 15.487.552 , correos institucionales $ 46.000.000</t>
        </r>
      </text>
    </comment>
    <comment ref="O20" authorId="1">
      <text>
        <r>
          <rPr>
            <b/>
            <sz val="9"/>
            <rFont val="Tahoma"/>
            <family val="2"/>
          </rPr>
          <t>Yamile Angélica Medina Walteros:</t>
        </r>
        <r>
          <rPr>
            <sz val="9"/>
            <rFont val="Tahoma"/>
            <family val="2"/>
          </rPr>
          <t xml:space="preserve">
preguntar a marisol porcentaje de ejcucaion para 2018</t>
        </r>
      </text>
    </comment>
    <comment ref="O21" authorId="1">
      <text>
        <r>
          <rPr>
            <b/>
            <sz val="9"/>
            <rFont val="Tahoma"/>
            <family val="2"/>
          </rPr>
          <t>Yamile Angélica Medina Walteros:</t>
        </r>
        <r>
          <rPr>
            <sz val="9"/>
            <rFont val="Tahoma"/>
            <family val="2"/>
          </rPr>
          <t xml:space="preserve">
preguntar a marisol porcentaje de ejcucaion para 2018</t>
        </r>
      </text>
    </comment>
    <comment ref="O13" authorId="0">
      <text>
        <r>
          <rPr>
            <b/>
            <sz val="9"/>
            <rFont val="Tahoma"/>
            <family val="2"/>
          </rPr>
          <t>L:</t>
        </r>
        <r>
          <rPr>
            <sz val="9"/>
            <rFont val="Tahoma"/>
            <family val="2"/>
          </rPr>
          <t xml:space="preserve">
PARA EL REPORTE TRIMESTRAL DE PLAN DE ACCIÓN SE DEBE SOLICITAR EL CAMBIO EN LA REDACCION DEL INDICADOR POR TANTO SON 989 CAJAS Y NO 989 METROS LINEALES </t>
        </r>
      </text>
    </comment>
    <comment ref="Y14" authorId="0">
      <text>
        <r>
          <rPr>
            <b/>
            <sz val="9"/>
            <rFont val="Tahoma"/>
            <family val="2"/>
          </rPr>
          <t>L:</t>
        </r>
        <r>
          <rPr>
            <sz val="9"/>
            <rFont val="Tahoma"/>
            <family val="2"/>
          </rPr>
          <t xml:space="preserve">
</t>
        </r>
        <r>
          <rPr>
            <sz val="8"/>
            <rFont val="Tahoma"/>
            <family val="2"/>
          </rPr>
          <t xml:space="preserve">1. Compra de elementos de papeleria y escritorio 
2. Compra de elementos de aseo y cafetería CUMPLIDO
3. Compra de lubricantes, aceites o llantas para el parque automotor de la entidad.  
4. Adquisición de equipos moviles- CUMPLIDO
5. Servicio de aseo y cafeteria instalaciones entidad. 
6. Mantenimiento preventivo y correctivo del parque Automotor de la entidad.MARZO
7. Servicios de limpieza e higienización de baños.
8. Revisiones del parque automotor según norma.
9. Arrendamiento sede - CUMPLIDO.
10. Arrendamiento de solución integral para recarga de vehículo.MARZO 
11.Programa de seguros entidad. se hizo modificacion al contrato en febrero y esta vigente hasta junio. es licitación y debe arrancar en MARZO
12. Servicio de Mensajería. - CUMPLIDO 
13. Contrato de Firma Digital.
14. Contrato Sivicof- comienza en Abril
15. Contrato Extintores - se radico por tercera vez en contratos 
16. Contrato del martillo </t>
        </r>
      </text>
    </comment>
    <comment ref="Y23" authorId="0">
      <text>
        <r>
          <rPr>
            <b/>
            <sz val="9"/>
            <rFont val="Tahoma"/>
            <family val="2"/>
          </rPr>
          <t>L:</t>
        </r>
        <r>
          <rPr>
            <sz val="9"/>
            <rFont val="Tahoma"/>
            <family val="2"/>
          </rPr>
          <t xml:space="preserve">
Procesos contractuales
1. Compra de insumos de cómputo, impresoras, plotter, entre otras.
2. Seguridad centralizada, soporte remoto y herramienta de monitoreo.
3. Mantenimiento preventivo y correctivo de los computadores e impresoras. 
4. Mantenimiento sistema integrado de información. 
5. Alquiler de equipos de computo 
6. Telefonía hosted - troncal SIP y canal de datos CONECTIVIDAD.
7. Servicios de Datacenter
8. Correo Institucional
9. Compra y actualización de licencias de sofwtare - INVERSION
10. Compra de equipos de telecomunicacione hardware balanceador de red - INVERSION
11. Servicios de Datacenter ETB- INVERSION</t>
        </r>
      </text>
    </comment>
    <comment ref="Y13" authorId="0">
      <text>
        <r>
          <rPr>
            <b/>
            <sz val="9"/>
            <rFont val="Tahoma"/>
            <family val="2"/>
          </rPr>
          <t>L:</t>
        </r>
        <r>
          <rPr>
            <sz val="9"/>
            <rFont val="Tahoma"/>
            <family val="2"/>
          </rPr>
          <t xml:space="preserve">
dos actividades que pesan cada una el 25% para un total de 50%</t>
        </r>
      </text>
    </comment>
    <comment ref="AD13" authorId="0">
      <text>
        <r>
          <rPr>
            <b/>
            <sz val="9"/>
            <rFont val="Tahoma"/>
            <family val="2"/>
          </rPr>
          <t>L:</t>
        </r>
        <r>
          <rPr>
            <sz val="9"/>
            <rFont val="Tahoma"/>
            <family val="2"/>
          </rPr>
          <t xml:space="preserve">
Esta actividad vale 50% , cuenta con dos subacividdes:
1.  222 Metros Lineales de Archivo de Gestión organizados e intervenidos  Para la vigencia 2016 hacia atrás, que vale 25% y se ha hecho una avance a marzo de 3,8%. 
2.  127 Metros Lineales Centralizado y digitalizado vigencia 2017 y 2018:  vale 25% y no presenta avance físico, presenta avance de gestión.</t>
        </r>
      </text>
    </comment>
    <comment ref="AG13" authorId="0">
      <text>
        <r>
          <rPr>
            <b/>
            <sz val="9"/>
            <rFont val="Tahoma"/>
            <family val="2"/>
          </rPr>
          <t>L:</t>
        </r>
        <r>
          <rPr>
            <sz val="9"/>
            <rFont val="Tahoma"/>
            <family val="2"/>
          </rPr>
          <t xml:space="preserve">
Esta actividad vale 50% , cuenta con dos subacividdes:
1.  222 Metros Lineales de Archivo de Gestión organizados e intervenidos  Para la vigencia 2016 hacia atrás, que vale 25% y se ha hecho una avance a marzo de 3,8%. 
2.  127 Metros Lineales Centralizado y digitalizado vigencia 2017 y 2018:  vale 25% y no presenta avance físico, presenta avance de gestión.</t>
        </r>
      </text>
    </comment>
  </commentList>
</comments>
</file>

<file path=xl/comments3.xml><?xml version="1.0" encoding="utf-8"?>
<comments xmlns="http://schemas.openxmlformats.org/spreadsheetml/2006/main">
  <authors>
    <author>L</author>
  </authors>
  <commentList>
    <comment ref="K12" authorId="0">
      <text>
        <r>
          <rPr>
            <b/>
            <sz val="9"/>
            <rFont val="Tahoma"/>
            <family val="2"/>
          </rPr>
          <t>L:</t>
        </r>
        <r>
          <rPr>
            <sz val="9"/>
            <rFont val="Tahoma"/>
            <family val="2"/>
          </rPr>
          <t xml:space="preserve">
Esta repetida </t>
        </r>
      </text>
    </comment>
  </commentList>
</comments>
</file>

<file path=xl/sharedStrings.xml><?xml version="1.0" encoding="utf-8"?>
<sst xmlns="http://schemas.openxmlformats.org/spreadsheetml/2006/main" count="258" uniqueCount="223">
  <si>
    <t>Aprobó:</t>
  </si>
  <si>
    <t>Versión</t>
  </si>
  <si>
    <t>Firma</t>
  </si>
  <si>
    <t>Nombre y Cargo</t>
  </si>
  <si>
    <t>Fecha de Aprobación:</t>
  </si>
  <si>
    <t>Código</t>
  </si>
  <si>
    <t>Fecha</t>
  </si>
  <si>
    <t>Página</t>
  </si>
  <si>
    <t>Proceso de Direccionamiento Estratégico</t>
  </si>
  <si>
    <t>Consolidó:</t>
  </si>
  <si>
    <t>Revisó:</t>
  </si>
  <si>
    <t>FECHA DE REPORTE</t>
  </si>
  <si>
    <t>PROCESO</t>
  </si>
  <si>
    <t>ACTIVIDAD</t>
  </si>
  <si>
    <t>FECHA DE INICIO</t>
  </si>
  <si>
    <t xml:space="preserve">SEGUIMIENTO </t>
  </si>
  <si>
    <t>LÍDER DEL PROCESO</t>
  </si>
  <si>
    <t>OBJETIVO DEL PROCESO</t>
  </si>
  <si>
    <t>OBJETIVO ESTRATÉGICO</t>
  </si>
  <si>
    <t>OBJETIVO ESPECIFICO</t>
  </si>
  <si>
    <t>FECHA DE FINALIZACIÓN</t>
  </si>
  <si>
    <t>RESPONSABLE EJECUCIÓN</t>
  </si>
  <si>
    <t>INDICADOR DEL PRODUCTO</t>
  </si>
  <si>
    <t>RESULTADO INDICADOR</t>
  </si>
  <si>
    <t>ANÁLISIS DEL RESULTADO</t>
  </si>
  <si>
    <t>PRODUCTO ESPERADO</t>
  </si>
  <si>
    <t>5. Gestión de TIC´s</t>
  </si>
  <si>
    <t>14. Gestión de Recursos Físicos</t>
  </si>
  <si>
    <t>15. Gestión Financiera</t>
  </si>
  <si>
    <t>17. Gestión Documental</t>
  </si>
  <si>
    <t>5. Subgerente de Gestión Corporativa</t>
  </si>
  <si>
    <t>14. Subgerente de Gestión Corporativa</t>
  </si>
  <si>
    <t>15. Subgerente de Gestión Corporativa</t>
  </si>
  <si>
    <t>17. Subgerente de Gestión Corporativa</t>
  </si>
  <si>
    <t>5. 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t>
  </si>
  <si>
    <t>12. Suministrar el recurso humano requerido por la Empresa y proporcionar mecanismos de capacitación, bienestar, seguridad y salud en el trabajo que permitan a la organización cumplir con sus metas institucionales dentro de un ambiente seguro que fortalezca su sentido de pertenencia y los ayude a alcanzar los objetivos individuales.</t>
  </si>
  <si>
    <t>17. Lograr una óptima administración y gestión de los archivos que conforman el acervo documental y registros del SIG, asegurando la actualización oportuna de los mismos y la disponibilidad para todos los involucrados de la Empresa de Renovación y Desarrollo Urbano de Bogotá, mediante una eficiente organización, conservación, control y consulta de los documentos, aplicando la normatividad vigente</t>
  </si>
  <si>
    <t>15. Realizar el registro, el manejo sistemático y ordenado de todas las operaciones presupuestales, contables y de tesorería, de acuerdo a los parámetros establecidos por la normatividad vigente, para garantizar la calidad, confiabilidad, razonabilidad y oportunidad de la información financiera que sirva como fuente de información para la toma de decisiones de la Empresa de Renovación y Desarrollo Urbano de Bogotá D.C</t>
  </si>
  <si>
    <t>4. Fortalecer la estructura administrativa, técnica, institucional y operativa de la empresa, así como incrementar la sostenibilidad del SIG, para alcanzar óptimos niveles de productividad y servicio.</t>
  </si>
  <si>
    <t>4.1 Proveer y mantener las condiciones físicas, tecnológicas y administrativas óptimas</t>
  </si>
  <si>
    <t>4.3 Promover un ambiente laboral de bienestar que optimice el desarrollo de las competencias laborales y personales de los servidores públicos y contratistas</t>
  </si>
  <si>
    <t>4.1.1 Mantenimiento de la plataforma tecnológica, estructura física y de archivo.</t>
  </si>
  <si>
    <t>4.3.1 Medición del clima y Ambiente Laboral.</t>
  </si>
  <si>
    <t>LÍNEA DE ACCIÓN</t>
  </si>
  <si>
    <t>12. Gestión de Talento Humano</t>
  </si>
  <si>
    <t>12. Subgerente de Gestión Corporativa</t>
  </si>
  <si>
    <t>14. Atender las necesidades de todos los procesos en materia de bienes, suministro, servicios y gestión ambiental para garantizar el óptimo funcionamiento y estado de los-bienes muebles e inmuebles a cargo de La Empresa de Renovación y Desarrollo Urbano de 
Bogotá</t>
  </si>
  <si>
    <t>PLAN DE ACCIÓN POR PROCESOS AÑO 2018</t>
  </si>
  <si>
    <t xml:space="preserve"> Herramientas archivísticas implementadas Plan de Gestión Documental - PGD, Plan Institucional de Archivos - PINAR y el Sistema Integrado de Conservación - SIC.</t>
  </si>
  <si>
    <t>Tres (3) herramientas archivístivas elaboradas / Tres (3) herramientas archivístivas programadas.</t>
  </si>
  <si>
    <t>Cumplir con la ejecución del Plan de Adquisicones de Recursos Físicos entre un 80% y 90%.</t>
  </si>
  <si>
    <t>Ejecutar el 100% de las capacitaciones programadas en el PIC que estén relacionadas con el proceso de recursos físicos.</t>
  </si>
  <si>
    <t xml:space="preserve">Mauricio Liévano
Deira Galindo </t>
  </si>
  <si>
    <t>Dos (2) informes con la relación de los bienes inmuebles a cargo de la entidad.</t>
  </si>
  <si>
    <t>Mauricio Liévano 
Deira Galindo</t>
  </si>
  <si>
    <t>31/06/018</t>
  </si>
  <si>
    <t>12/31/2018</t>
  </si>
  <si>
    <t>Marisol Ortega</t>
  </si>
  <si>
    <t>Dalia Arbelaez</t>
  </si>
  <si>
    <t>Ivan Ceballos</t>
  </si>
  <si>
    <t>Deira Galindo
Luis Hernando Lancheros</t>
  </si>
  <si>
    <t xml:space="preserve">(# de adquisiciones realizadas / # de adquisiciones programas) * 100% </t>
  </si>
  <si>
    <t>(# Capacitaciones realizadas / # Capacitaciones Programadas en el PIC) * 100%</t>
  </si>
  <si>
    <t># de Informes presentados / 2</t>
  </si>
  <si>
    <t>(# de compromisos cumplidos  / # de compromisos adquiridos en el plan de contratación) * 100%</t>
  </si>
  <si>
    <t>(# de informes entregados oportunamente a los organismos de control / # de informes por entregar a los organismos de control)</t>
  </si>
  <si>
    <r>
      <rPr>
        <b/>
        <sz val="10"/>
        <rFont val="Arial Narrow"/>
        <family val="2"/>
      </rPr>
      <t xml:space="preserve">María Cristina Fontecha Rivera 
</t>
    </r>
    <r>
      <rPr>
        <sz val="10"/>
        <rFont val="Arial Narrow"/>
        <family val="2"/>
      </rPr>
      <t>Contratista - Subgerencia de Gestión Corportativa</t>
    </r>
  </si>
  <si>
    <t xml:space="preserve">Informes del proceso entregados oportunamente a los organismos de control </t>
  </si>
  <si>
    <t>Un Documento que contenga los avances del 30% para la vigencia 2018 de la Estrategia de Gobierno Digital.</t>
  </si>
  <si>
    <t>Documento de avance del 30% para la vigencia 2018 de la Estrategia de Gobierno Digital.</t>
  </si>
  <si>
    <t>(# Metros Lineales centralizados, organizados y digitalizado ejecutados  / # Metros Lineales Programados) * 100%</t>
  </si>
  <si>
    <t>Estructurar el Plan Estratégico del Talento Humano.</t>
  </si>
  <si>
    <t>Diseñar e implementar instrumentos de medición de la gestión de los servidores públicos de la empresa.</t>
  </si>
  <si>
    <t>Yosef Fabian Ojeda y Juan Felipe Iriarte</t>
  </si>
  <si>
    <t>Informes financieros.</t>
  </si>
  <si>
    <t>Plan de acción para la implementación del SG-SST ejecutado al 90%</t>
  </si>
  <si>
    <t>(# de actividades realizadas del Plan de Acción de la implementación del SG-SST / # de actividades establecidas en el Plan de Acción de la implementación del SG-SST) * 100%</t>
  </si>
  <si>
    <t>Astrid Mendez</t>
  </si>
  <si>
    <t>Contar con los indicadores de proceso, resultado y estructura entre el 75% y 85%</t>
  </si>
  <si>
    <t xml:space="preserve">Instrumentos de medición de la gestión implementados y socializados </t>
  </si>
  <si>
    <t>100% de los instrumentos de medición de la gestión de Ley implementados</t>
  </si>
  <si>
    <t>Indicadores ejecutados / Indicadores programados * 100%</t>
  </si>
  <si>
    <t>Ivan Ceballos
Diana Posada
Deira Galindo</t>
  </si>
  <si>
    <t xml:space="preserve">Holman Barrera 
Ivan Ceballos </t>
  </si>
  <si>
    <t>Politica de Seguiridad de la Información aprobada</t>
  </si>
  <si>
    <t>Natali Gamba</t>
  </si>
  <si>
    <t># de Informes realizados / 11 Informes Programados</t>
  </si>
  <si>
    <t>Presentar oportunamente los informes de seguimiento del Proceso de Gestión Financiera a los entes de control.</t>
  </si>
  <si>
    <t>Javier Suárez
Yenny Carrillo
Irene Duarte</t>
  </si>
  <si>
    <t>Realizar seguimiento y evaluación a la gestión de los Procesos de la Subgerencia de Gestión Corporativa.</t>
  </si>
  <si>
    <t>4 Actas de Reunión en el año.</t>
  </si>
  <si>
    <t>1. Asegurar el adecuado funcionamiento de los servicios generales de la entidad así como de la infraestructura de la Empresa, a través de los avances en la ejecución del  Plan Anual de Adquisiciones de la Entidad.</t>
  </si>
  <si>
    <t>2. Fortalecer el buen uso de los bienes inmuebles a cargo de la Empresa a través de capacitaciones.</t>
  </si>
  <si>
    <t>3. Mantener actualizado el inventario de bienes de la Empresa.</t>
  </si>
  <si>
    <t>Diseñar y Ejecutar al 90% el Plan de Capacitación aprobado por la entidad.</t>
  </si>
  <si>
    <t>Cumplimiento de hasta el 80% de los compromisos adquiridos en el plan de contratación relacionados con en proceso de Tics.</t>
  </si>
  <si>
    <t>Elaborar informes de análisis de la situación financiera de la empresa generando las respectivas recomendaciones para la adecuada planeación y control de los recursos.</t>
  </si>
  <si>
    <t xml:space="preserve">Actas de Comité trimestrales con seguimiento y recomendaciones de los procesos </t>
  </si>
  <si>
    <r>
      <rPr>
        <b/>
        <sz val="10"/>
        <rFont val="Arial Narrow"/>
        <family val="2"/>
      </rPr>
      <t xml:space="preserve">Deira Galindo 
</t>
    </r>
    <r>
      <rPr>
        <sz val="10"/>
        <rFont val="Arial Narrow"/>
        <family val="2"/>
      </rPr>
      <t>Contratista - Subgerencia de Gestión Corportativa</t>
    </r>
  </si>
  <si>
    <r>
      <rPr>
        <b/>
        <sz val="10"/>
        <rFont val="Arial Narrow"/>
        <family val="2"/>
      </rPr>
      <t xml:space="preserve">Luis Hernando Lancheros 
</t>
    </r>
    <r>
      <rPr>
        <sz val="10"/>
        <rFont val="Arial Narrow"/>
        <family val="2"/>
      </rPr>
      <t>Contratista - Subgerencia de Gestión Corportativa</t>
    </r>
  </si>
  <si>
    <r>
      <rPr>
        <b/>
        <sz val="10"/>
        <rFont val="Arial Narrow"/>
        <family val="2"/>
      </rPr>
      <t xml:space="preserve">Gemma Edith Lozano Ramírez 
</t>
    </r>
    <r>
      <rPr>
        <sz val="10"/>
        <rFont val="Arial Narrow"/>
        <family val="2"/>
      </rPr>
      <t>Subgerente - Subgerencia de Gestión Corportativa</t>
    </r>
  </si>
  <si>
    <t>PINAR: Se establecieron las matrices de  los criterios de evaluación, los aspectos críticos y de riesgo, la priorización de los aspectos críticos con sus respectivos ejes articuladores, la sumatoria de aspectos críticos con sus respectivos ejes articuladores y la formulación tanto de los objetivos como de los planes asociados.
PGD: Se desarrolló la matriz comparativa del PGD existente basado en el Artículo 15 de la Ley 1712 de 2014 Ley de transparencia, para verificar el cumplimiento del Programa de Gestión Documental -PGD- el cual servirá como herramienta para el desarrollo de un nuevo PGD acorde con las necesidades de la Empresa.
SIC: Se elaboró el cronograma de actividades para la construcción del Sistema Integrado de Conservación, de igual forma se realizó selección, recolección de información y análisis de la muestra representativa en un 90% , se inicio del diagnóstico sobre el estado de conservación del acervo documental de la Entidad. Se elaboró el borrador del acto administrativo de adopción del SIC.</t>
  </si>
  <si>
    <t>Inicia en Marzo</t>
  </si>
  <si>
    <t>Inicia en Junio</t>
  </si>
  <si>
    <t>Se adelanto el proceso de adquisición de 2 portatiles a traves del acuerdo marco de la tienda virtual del estado Colombiano.</t>
  </si>
  <si>
    <t>Para el mes de febrero se adelantaron las siguientes gestiones para implementación de la Estrategia de Gobierno Digital :
Se definieron los elementos que justifican la política de TI,   
Se definió el alcance determinar los procesos a ser impactados por la política de TI.
Se identificaron los estándares del entorno TI.
Se redactó la Politica de TI.
Se documentó información sobre datos abiertos.
Se parametrizó y se puso en producción de la radicación de peticiones mediante Web services SDQS - ERUDITA.</t>
  </si>
  <si>
    <t xml:space="preserve">Se recolectó información que permitirá establecer Situación organizacional y del entorno de la Empresa, la  Situación atual de los servicios tecnológicos, establecer la estructura organizacional actual del Área de TI, establecer el Análisis financiero, costos actuales de operación y funcionamiento del area de TI. </t>
  </si>
  <si>
    <t>Dentro de las actividade realizadas se encuentran:
*. Se encuentra en proceso de revisión la propuesta de versión final de la política general de seguridad de información.
*. La Empresa se suma a la mesa de control de seguridad para los Sitios Web Oficilales y esta en disposicióin de mantenerse en contínua comunicación para el registro de incidentes.
*. Se estableció un nuevo nivel de seguridad a través de aplicativo cordero de la ETB con el cual el portal Web tiene protección adicional a la acostumbrada.</t>
  </si>
  <si>
    <t>Durante el mes de febrero, se realizo seguimiento a los ingresos y gastos de la empresa, a traves del flujo de caja mensual, lo cual permitio tener información oportuna para la toma de decisiones, en inversiones y reprogramación del PAC.</t>
  </si>
  <si>
    <t xml:space="preserve">En el mes de febrero se implemento un cronograma el cual establece por area los informes a terceros, fechas y responsables de la informaión, esto con el fin de realizar su respectivo seguimiento
</t>
  </si>
  <si>
    <t>En el mes de febrero no se presenta avance, está en la etapa preliminar de conocimiento del nuevo modelo integrado de planeación y gestión, que establece el Plan Estraégico de Talento Humano, para lo cual se ha asistido a las capacitaciones dictadas por la Secretaría General.</t>
  </si>
  <si>
    <t>En el periodo se diseñó y publicó la encuesta para detectar las necesidades de capacitación.
En el mes de enero se realizó una capacitación y se conto con la asistencia de 5 servidores.
En el mes de febrero se realizaron 8 capacitaciones y se contó con la asistencia de 110 servidores.</t>
  </si>
  <si>
    <t>En el mes de febrero se diseñó la encuesta para realizar el diagnóstico el cual servirá para formular el Plan de Bienestar de la vigencia 2018. 
En el periodo se desarrollaron las siguientes actividades: 
• Se adoptó mediante Resolución el horario flexible
• Día del no carro distrital</t>
  </si>
  <si>
    <t xml:space="preserve">Las actividades desarrolladas y el porcentaje de ejecución se presentan en el plan de acción, a continuación se detallan las más relevantes:
- Aprobación y publicación de la Resolución que adopta el Reglamento de Higiene y Seguridad Industriual de la Empresa.
- Aprobación de la Resolución que adopta las Politicas Anexas al SG-SST, como son la de Prevención del consumo de Sustancias Psicoactivas, Prevención del Acoso Laboral y la Seguridad Vial. 
- Aprobación de la Resolución por la cual se crea el Comité de Seguridad Vial de la empresa. 
- Se incian mesas de trabajo con la Subgerencia de Planeación y administración de Proyectos  con el fin de iniciar la Integración del SG-SST al SIG.
- En proceso los procedimientos de Reporte e investigación de eventos y el de Identificación de Peligros. 
- Revisón conjunta del Plan Estratégico de Seguidad Vial con el fin de dar cumplimiento al requerimiento de la Secretaría de Movilidad. </t>
  </si>
  <si>
    <r>
      <rPr>
        <sz val="10"/>
        <rFont val="Arial Narrow"/>
        <family val="2"/>
      </rPr>
      <t xml:space="preserve">Los indicadores del Plan de Trabajo para los meses de enero y febrero fueron:
INDICADOR             ENERO     FEBRERO   
DE PROCESO             61%          85%   
DE RESULTADO         64%          84%   
DE ESTRUCTURA       63%          84%   
CONSOLIDADO          63%          84% 
</t>
    </r>
    <r>
      <rPr>
        <b/>
        <sz val="10"/>
        <rFont val="Arial Narrow"/>
        <family val="2"/>
      </rPr>
      <t xml:space="preserve">Para un acumulado a febrero del 12%
</t>
    </r>
  </si>
  <si>
    <t>Por Ley se debe realizar la evaluación de la gestión de los gerentes públicos (15) y evaluación del desempeño de los empleados de libre que no son gerentes públicos (4).
El avance que se tiene a la fecha, es del 35% (hoja TH - Eval Gestion), con la ejecución de las siguientes actividades:
- Elaboración o Adaptación del instrumento de evaluación para los Gerentes Públicos. 
- Socialización instrumento a los 15 Gerentes Públicos.
- Los 15 Gerentes Públicos realizaron la concertación de Objetivos con sus superiores jerárquicos.</t>
  </si>
  <si>
    <t>222 Metros Lineales de Archivo de Gestión organizados e intervenidos  Para la vigencia 2016 hacia atrás:  se reporta un avance de 41,6 metros lineales, equivalente al 11,9%.
El cual esta representado en: 
GESTION DE RECURSOS FISICOS:
En el mes de febrero se dio inicio a la intervención.
DIRECCIÓN CONTRACTUAL:
Intervención y avance de 90 % del archivo de Gestión de la Dirección de Gestión Contractual, se intervinieron un total de 371 expedientes de los cuales; 36 con 51 tomos corresponden al año 2014, 136 con 159 tomos al año 2015, 199 con 238 tomos al año 2016 incluyendo los expedientes generados en el periodo de la Fusión de la ERU. 
SUBGERENCIA JURIDICA:
se realizaron los procesos técnicos archivísticos (organización, depuración, encarpetado foliación  y rotulación) a las Series  Acciones Constitucionales, Procesos , Conciliaciones prejudiciales, Actas y Petición - Quejas – Reclamos – Solicitudes – P.Q.R.S con un total de 461 tomos intervenidos.
127 Metros Lineales Centralizado y digitalizado vigencia 2017 y 2018:
Se realizó la formulación del PLAN DE ACCIÓN DE LA CENTRALIZACIÓN Y DIGITALIZACIÓN DE LOS ARCHIVOS DE  GESTIÓN,  para lo cual fue necesario realizar visita a las  dependencias de la empresa para determinar el estado de los archivos de gestión y como resultado se genero el informe  DIAGNOSTICO ARCHIVOS DE GESTION VIGENCIA 2017.
De igual manera se elaboró el cronograma de actividades.</t>
  </si>
  <si>
    <t>Se recolectó información que permitirá establecer la  Situación actual de los Sistemas de Información. Se fortaleció la infraestructura tecnológica mediante la creación de servidores para:
- Implementar la alta disponibilidad para el servidor de dominio, directorio activo y DNS.
- Implementar el servidor para el servicio WSUS actualizaciones de la plataforma Microsoft
- Mejorar el servidor de archivos usado actualmente
- Revisión de la topología de RED para determinar mejoras
- Construcción de plano descriptivo de la red LAN sede principal
- Mejoramiento de la topologia de red luego de la identificación de fallas en la conectividad de los equipos activos
- Configuración de Switches para corregir errores</t>
  </si>
  <si>
    <t xml:space="preserve">En el mes de marzo se  cumplió con el reporte de los informes a entes de conttol establecidos en el cronograma. </t>
  </si>
  <si>
    <t>Al corte del mes de marzo  se establecieron dos aspectos importantes a tener en cuenta en el proceso de elaboración de la Política General de Seguridad de la Información, los cuales son: 1. Aprobación de una política general la cual se encuentra en proceso de revisión y 2. Establecer unos lineamientos de seguridad de la información acorde con dicha política.</t>
  </si>
  <si>
    <t>Durante el mes de marzo, se realizó seguimiento a los ingresos y gastos de la empresa a traves del flujo de caja mensual, lo cual permitio tener información oportuna para la toma de decisiones, en inversiones y reprogramación del PAC.</t>
  </si>
  <si>
    <t>A través del contrato No. 169-2018 se adjudicó el proceso de los 2 portatiles a la firma SUMIMAS S.A.S. Por otra parte se inició el proceso para adquisición de 2 impresoras multifuncionales y 2 escaneres (estudio de mercado, solicitud de cdp, estudios previos, evento de la tienda virtual). Se avanzó en el estudio de mercado para adqusición de software según requerimientos y necesidades de la Empresa. Finalmente, se inició el proceso para mantenimiento de la planta telefonica (estudio de mercado, solicitud de cdp, estudios previos).</t>
  </si>
  <si>
    <t>El reporte de esta meta inicia en Julio de 2018, no obstante, durante el primer trimestre se avanzó con el área de  Sistemas y Planeación en reuniones para ajustar los procedimientos relacionados con la actualización de los inventarios.</t>
  </si>
  <si>
    <t>Se realizó mesa de trabajo con el corredor de seguros de la Empresa Jargu, en donde se estableció realizar la capacitación sobre manejo de lo bienes e implicaciones en caso de daño o pérdida en el mes de abril de 2018.</t>
  </si>
  <si>
    <t>Durante el Primer Trimestre de 2018, se suscribieron cuatro (4) contratos de los compromisos establecidos en el Plan de Contratación:
1. Compra de elementos de aseo y cafetería.
2. Adquisición de equipos moviles.
3. Arrendamiento sede.
4. Servicio de Mensajería.
Asi mismo, se adelantaron los siguientes procesos: mantenimiento de vehículos, procesos de extintores, contrato de arriendo Codensa, proceso de certificado de firma digital.</t>
  </si>
  <si>
    <t>Diseñar y Ejecutar al 90% el Plan de Bienestar aprobado por la entidad.</t>
  </si>
  <si>
    <t>Desarrollar en el 90% la fase 3 de Ejecución: 
Implementar el Sistema de Gestión de Seguridad y Salud en el Trabajo e integrarlo al SIG.</t>
  </si>
  <si>
    <t>Ejecutar el Plan de Trabajo Anual del Sistema de Gestión de Seguridad y Salud en el Trabajo en el 85%</t>
  </si>
  <si>
    <t>PINAR: Para este periodo se elaboró el mapa de ruta, concepto de ejes articuladores y se desarrollaron ocho (8) planes o proyectos asociados con sus respectivas mediciones trimestrales de acuerdo con el manual de formulación del Plan institucional de Archivos -PINAR-  del AGN. Lo anterior, se basó en los aspectos relevantes emanados del formulario único de reportes de avance de la gestión -FURAG-, visitas del Archivo de Bogotá D.C., auditorías internas de la Empresa y el diagnóstico integral de archivos Acuerdo 029 de 2015.
PGD: Inicia una vez se cuente con el PINAR debido a que es insumo y deben estar articulados los documentos.
SIC: Se elaboró el cronograma de actividades, y el diagnóstico sobre el estado de conservación del acervo documental de la Entidad, el análsis de los sistemas de almacenamiento y  el diagnóstico de los inmuebles de almacenamiento documental, condiciones ambientales y mobiliario (para un total de 4 documentos). Dichos documentos se acompañan de hojas de cálculo con la información y su procesamiento. De igual forma un documento guía para la elaboración del Plan de Preservación Digital a Largo Plazo.</t>
  </si>
  <si>
    <r>
      <rPr>
        <u val="single"/>
        <sz val="10"/>
        <color indexed="8"/>
        <rFont val="Arial Narrow"/>
        <family val="2"/>
      </rPr>
      <t>Avance de los 222 Metros Lineales de Archivo de Gestión organizados e intervenidos  Para la vigencia 2016 hacia atrás:</t>
    </r>
    <r>
      <rPr>
        <sz val="10"/>
        <color indexed="8"/>
        <rFont val="Arial Narrow"/>
        <family val="2"/>
      </rPr>
      <t xml:space="preserve">
Se reporta un avance de 13,2 metros lineales, equivalente al 3,8%, el cual esta representado en actividades relacionadas con la organizaicón de documentos de archivo el proceso de Gestión de Recursos Físicos y de la Subgerencia Juríica.
</t>
    </r>
    <r>
      <rPr>
        <u val="single"/>
        <sz val="10"/>
        <color indexed="8"/>
        <rFont val="Arial Narrow"/>
        <family val="2"/>
      </rPr>
      <t xml:space="preserve">
Avance de 127 Metros Lineales Centralizado y digitalizado vigencia 2017 y 2018:</t>
    </r>
    <r>
      <rPr>
        <sz val="10"/>
        <color indexed="8"/>
        <rFont val="Arial Narrow"/>
        <family val="2"/>
      </rPr>
      <t xml:space="preserve">
Se realizó la presentación del PROYECTO  DE LA CENTRALIZACIÓN Y DIGITALIZACIÓN DE LOS ARCHIVOS DE  GESTIÓN ante la Sugerencia de Gestión Corporativa,  se realizaron los ajustes al cronograma de actividades y se emitió comunicación bajo el Radicado No. 120184200007503 donde se informaron los lineamientos para la entrega de la documentación por parte de las dependencias.
</t>
    </r>
    <r>
      <rPr>
        <i/>
        <sz val="10"/>
        <color indexed="10"/>
        <rFont val="Arial Narrow"/>
        <family val="2"/>
      </rPr>
      <t xml:space="preserve">
</t>
    </r>
    <r>
      <rPr>
        <b/>
        <i/>
        <sz val="10"/>
        <color indexed="10"/>
        <rFont val="Arial Narrow"/>
        <family val="2"/>
      </rPr>
      <t>Se solicita a la Subgernecia de Planeación y Administración de Proyectos ajustar el producto esperado de esta meta de la siguiente manera:
349 Metros Lineales de Archivo de Gestión organizados e intervenidos de las vigencias 2016 hacia atrás y 2017 y 2018. 
222 Metros Lineales organizados de archivo de gestión de las vigencias 2016 hacia atras .
127 Metros Lineales organizado, centralizado y digitalizado vigencia 2017 y 2018.</t>
    </r>
    <r>
      <rPr>
        <i/>
        <sz val="10"/>
        <color indexed="10"/>
        <rFont val="Arial Narrow"/>
        <family val="2"/>
      </rPr>
      <t xml:space="preserve">
</t>
    </r>
    <r>
      <rPr>
        <sz val="10"/>
        <color indexed="10"/>
        <rFont val="Arial Narrow"/>
        <family val="2"/>
      </rPr>
      <t xml:space="preserve">
</t>
    </r>
  </si>
  <si>
    <t xml:space="preserve">349 Metros Lineales de Archivo de Gestión organizados e intervenidos de las vigencias 2016 hacia atrás y 2017 y 2018.
222 Metros Lineales organizados de archivo de gestión de las vigencias 2016 hacia atras   
127 Metros Lineales organizado, centralizado y digitalizado vigencia 2017 y 2018.
</t>
  </si>
  <si>
    <t xml:space="preserve">Se definió los elementos que justifican la política de TI y su alcance en la Empresa.
Se determinó los procesos a ser impactados, 
Se identificó los estándares del entorno TI 
y se estableciéron las metas de las Politica de TI. 
Se  construyo matriz de control y seguimiento de contratos TI.
</t>
  </si>
  <si>
    <t>Se realizaron los siguientes comités de autoevaluación en los cuales se realizó retroalimentación  en la ejecución de actividades de todos los procesos a cargo de la Subgerencia de Gestión Corporativa:
1. Comité No. 1 del Proceso de Talento Humano - 20 de marzo de 2018.
2. Comité No. 1 del Proceso de Gestión Documental - 20 de marzo de 2018.
3. Comité No. 1 del Proceso de Recursos Físicos - 16 de marzo de 2018.
4. Comité No. 1 del Proceso de Contabilidad - 4 de abril de 2018.
5. Comité No. 1 del Proceso de Tesorería - 4 de abril de 2018.
6. Comité No. 1 del Proceso de Prespuesto - 6 de abril de 2018.
7. Comité No. 1 del Proceso de Tics - 5 de abril de 2018.</t>
  </si>
  <si>
    <t>En el primer trimestre no se presenta avance, está en la etapa preliminar de conocimiento del nuevo modelo integrado de planeación y gestión, que establece el Plan Estraégico de Talento Humano, para lo cual se ha asistido a las capacitaciones dictadas por la Secretaría General.</t>
  </si>
  <si>
    <t xml:space="preserve">Se diseñó y adoptó el Plan Institucional de Capacitación Para las vigencias 2018 - 2019, el cúal contó con la aprobación previa del Comité SIG.
Se realizaron  16 capacitaciones de las 16 que se programaron para el primer trimestre.
Para la vigencia, en el Plan de Capacitación se programaron 69 capacitaciones en total, con un resultado del indicador del 23% </t>
  </si>
  <si>
    <r>
      <rPr>
        <sz val="10"/>
        <rFont val="Arial Narrow"/>
        <family val="2"/>
      </rPr>
      <t xml:space="preserve">Los indicadores del Plan de Trabajo para el primer trimestre fueron:
INDICADOR             ENERO     FEBRERO   MARZO
DE PROCESO             61%          85%            77%
DE RESULTADO         64%          84%            77%
DE ESTRUCTURA       63%          84%           77%
CONSOLIDADO          63%          84%            77%
</t>
    </r>
    <r>
      <rPr>
        <b/>
        <sz val="10"/>
        <rFont val="Arial Narrow"/>
        <family val="2"/>
      </rPr>
      <t xml:space="preserve">Para un acumulado anual del 19%
</t>
    </r>
  </si>
  <si>
    <t>Se formuló y adoptó el Plan de Bienestar Social para la vigencia 2018, el cual contó con la aprobación previa del Comité SIG. 
Se desarrollaron 4 actividades de las 25 programadas para la vigencia, así: 
- Día del no carro distrital
- Conmemoración Día de la Mujer
- Caminata Alameda entreparques
- Torneo deportivo del DASCD
Adicionalmente se han realizado otras acciones que contribuyen a mejorar el Bienestar de la Empresa, así:
- Cambio de la maquina anterior de snacks por mal servicio, con el fin de mejorar habitos alimenticios para los funcionarios.
- Se adoptó mediante Resolución el horario flexible.</t>
  </si>
  <si>
    <t>Las actividades desarrolladas y el porcentaje de ejecución se presentan en el plan de acción, a continuación se detallan las más relevantes:
- Aprobación y publicación de la Resolución que adopta el Reglamento de Higiene y Seguridad Industriual de la Empresa.
- Aprobación de la Resolución que adopta las Politicas Anexas al SG-SST, como son la de Prevención del consumo de Sustancias Psicoactivas, Prevención del Acoso Laboral y la Seguridad Vial. 
- Aprobación de la Resolución por la cual se crea el Comité de Seguridad Vial de la empresa. 
- Se incian mesas de trabajo con la Subgerencia de Planeación y administración de Proyectos  con el fin de iniciar la Integración del SG-SST al SIG.
- En proceso los procedimientos de Reporte e investigación de eventos y el de Identificación de Peligros. 
- Expedición del Plan Estratégico de Seguidad Vial. 
- Se remite el PESV a la Secretaria de Movilidad.
- Se avanza en la integración del SG-SST al SIG con el normograma y con el procdiemiento de Investigación de Eventos (Incidentes, accidentes de trabajo y Enfermedad Laboral)</t>
  </si>
  <si>
    <t>Los indicadores del Plan de Trabajo para el segundo trimestre fueron:
INDICADOR            ABRIL   MAYO     JUNIO
DE PROCESO           85%     93%         95%  
DE RESULTADO       85%     93%         94%         
DE ESTRUCTURA     85%    93%         95%
CONSOLIDADO          85%    93%         95%
Para un acumulado anual del 42%</t>
  </si>
  <si>
    <t>GESTIÓN DOCUMENTAL</t>
  </si>
  <si>
    <t>reporte junio de 2018</t>
  </si>
  <si>
    <t xml:space="preserve">son dos actividades que tienen una que tiene 42.3% y la segunda avance de 22,2% </t>
  </si>
  <si>
    <t xml:space="preserve">se suman los dos porcentajes y se saca promedio </t>
  </si>
  <si>
    <t>Se encuentran suscritos los Acuerdos de Gestión de los Gerentes Públicos. El seguimiento se realiza con corte 30 de Junio por lo anterior no se reporta avance.</t>
  </si>
  <si>
    <t xml:space="preserve">Durante el mes de febrero se adelantaron las siguientes gestiones respecto del plan de adquisiciones:
*. Se adelantó el proceso de certificado de firma Durante el mes de febrero se adelantaron las siguientes gestiones respecto del plan de adquisicones:
*. Se adelantó el proceso de certificado de firma digital para la transmisión de los reportes de Sivicof, no obstante, este proceso será radicado en la Dirección Contractal en el mes de marzo toda vez que el certificado se vence a partir del 1 de abril de 2018.
*. De acuerdo con lo establecido en el plan se realizó el proceso de portabilidad de líneas corporativas entre los meses de enero y febrero -18,  para contar con el servicio de comunicación celular: 
*. Se realizó seguimiento al contrato No. 168-2018 suscrito con Servicios Postales Nacionales S.A. con el objeto de prestar el  servicio de mensajería y correspondencia certificada para la Empresa.  
*. Se adelantó el proceso para la contratación de los Elementos de Emergencia Extintores, el cual fue radicadico en la Dirección de Gestión Contractual con el radicado N° 2018400002333. 
*. Se adelantó el proceso para una solución integral para la recarga del vehículo eléctrico, el contrato está vigente hasta el 2020, de acuerdo con una de las clausulas, cada año se ajusta el valor incrementando el IPC. A la fecha se encuentra solicitado el CDP el cual será radicado en la Dirección de Gestión Contractual en el mes de marzo de 2018. </t>
  </si>
  <si>
    <t>Durante el mes de junio, se realizó seguimiento a los ingresos y gastos de la empresa a traves del flujo de caja mensual, lo cual permitio tener información oportuna para la toma de decisiones, en inversiones y reprogramación del PAC.</t>
  </si>
  <si>
    <t xml:space="preserve">Durante el Segundo Trimestre de 2018, se suscribió el contrato No. 174-2018 con Prodeseg, el cual tiene por objeto el mantenimiento y la recarga de extintores. Así mismos, se adelantaron los estudios previos para los procesos de revisiones de parque automotor, y el proceso del martillo. </t>
  </si>
  <si>
    <t>En el segundo trimestre de 2018 se elaboró borrador de  matriz de sistemas de información vs procesos y borrador de la matriz de sistemas de información vs categoria de datos .</t>
  </si>
  <si>
    <t xml:space="preserve">Al corte del mes de junio se realizaron reuniones con el equipo de trabajo y con la subgerencia de planeación para aclarar dudas sobre la elaboración de los planes según lo establecido en el Decreto 612 d ebril de 2018. </t>
  </si>
  <si>
    <t xml:space="preserve">El 17 de abril de 2018 se realizó capacitación  sobre manejo de bienes de la propiedad de la entidad y sus implicaciones en caso de perdida.
</t>
  </si>
  <si>
    <t>Al corte del mes de junio se ha avanzado en la toma de inventarios del piso 7, correspondiente a las dependencias de Gerencia, Planeación y Desarrollo de Proyectos.</t>
  </si>
  <si>
    <t>*Se elaboran estudios previos para el canal del San Juan de Dios, proyectando la implementación de un canal de Internet independiente para aumetnar mayor disponibilidad del servicio.
*Se apoya la elaboración de estudios previos y ficha técnica para la implementación de Factura Electrónica.
Se avanzó en los ajustes a los estudios previos enviados a la dirección contractual para la adquisición de software, se entregaron estudios previos a la dirección contractual de adición del contrato de alquiler de equipos, mantenimiento de ups, soporte JSP7, adquisción  de licencias de antivirus.</t>
  </si>
  <si>
    <t>Se realizaron reuniones con la Oficina de Planeación y representantes de la Subgerencia de gestión corporativa con el fin de determinar el apoyo que se debe dar desde el comité de desempeño institucional a Gobierno Digital.
- Se revisa y corrije configuración de Swicthes para que la Planta telefónica realice la asignación de IP por DHCP.</t>
  </si>
  <si>
    <t>En el mes de junio se  cumplió con el reporte de los informes a entes de control establecidos en el cronograma.</t>
  </si>
  <si>
    <t>Se encuentran en proceso de elaboración los comités de autoevaluación del segundo trimestre de 2018.</t>
  </si>
  <si>
    <t>1. Diseñar el Plan estratégico del Talento Humano, que integre todas las acciones que la empresa realiza para mejorar la gestión del talento humano y que contemple: 
- Plan de bienestar e incentivos
- Medición, análisis y mejoramiento del clima organizacional
Fecha de implementación: 31/07/18</t>
  </si>
  <si>
    <t>2. Contar con una base de datos para la gestión del talento humano, en el cual se incorpore la infornación de los conocimientos y habilidades de todos los servidores.
Fecha de implementación: 31/12/18</t>
  </si>
  <si>
    <t>1. Incluir en el Plan de bienestar, actividades que promuevan el trabajo en equipo y realizarlas en la vigencia.
Fecha de implementación: 31/12/18</t>
  </si>
  <si>
    <t>1. Realizar y promover ejercicios participativos para: identificar los valores y principios institucionales, su conocimiento e interiorización por parte de los todos los servidores.
Fecha de implementación: 31/12/18</t>
  </si>
  <si>
    <t>1. Diseñar un programa de reconocimiento de la trayectoria laboral  y agradecimiento por el servicio prestado a las personas que se desvinculan
Fecha de implementación: 31/12/18</t>
  </si>
  <si>
    <t>2. Contar con una base de datos para la gestión del talento humano, en el cual se incorpore la infornación de los conocimientos y habilidades de todos los servidores.</t>
  </si>
  <si>
    <t xml:space="preserve">Un Plan Estratégico de Tecnologías de la Información </t>
  </si>
  <si>
    <t>Un Documento  Elaborado / Un documento Programado</t>
  </si>
  <si>
    <t xml:space="preserve">Holman Barrera 
</t>
  </si>
  <si>
    <t>Una política aprobada por el  Comité de Desempeño Institucional.</t>
  </si>
  <si>
    <t>1. Diseñar el 100%  y ejecutar el 90% del Plan estratégico del Talento Humano, que integre todas las acciones que la empresa realiza para mejorar la gestión del talento humano, en el cual se integren el Plan de bienestar, plan de capacitación, medición y el reconocimiento de la trayectoria laboral.</t>
  </si>
  <si>
    <t>María Clara Rodríguez 
Astrid Mendez</t>
  </si>
  <si>
    <t>Un documento de Plan Estratégico del Talento Humano integrado.
Ejecución del 90% del Plan Estratégico del Talento Humano.</t>
  </si>
  <si>
    <t>Un documento elaborado / Un documento programado 
porcentaje de actividades realizadas / porcentaje de acividades programadas.</t>
  </si>
  <si>
    <t>Un documento  aprobado y publicado / Un documento programado
Ejecución del 90% del Plan de acción de integridad.</t>
  </si>
  <si>
    <t>3. Elaborar el Plan de Acción de Integridad y ejecutarlo en un 90%.</t>
  </si>
  <si>
    <t>Un Plan de Acción de Integridad  aprobado y publicado e la página web de la entidad y ejecutado en un 90%</t>
  </si>
  <si>
    <t>Una base de datos de Gestión del Talento Humano que contenga información de al menso 20 servidores.</t>
  </si>
  <si>
    <t>No. de servidores con información actualizada / No. de registros programados (20).</t>
  </si>
  <si>
    <t xml:space="preserve">Daisy Arévalo 
Flor Castañeda </t>
  </si>
  <si>
    <t xml:space="preserve">Daisy Arévalo 
</t>
  </si>
  <si>
    <t>Deira Galindo</t>
  </si>
  <si>
    <t xml:space="preserve">Yosef Fabian Ojeda </t>
  </si>
  <si>
    <t>Un Documento  Aprobado / Un documento Programado</t>
  </si>
  <si>
    <t>Un Plan de Seguridad y Privacidad de la Información que contenga el Tratamiento de Riesgos de información y protección de datos.</t>
  </si>
  <si>
    <t xml:space="preserve">Revisó </t>
  </si>
  <si>
    <t>4. Desarrollar en el 90% la fase 3 de Ejecución: 
Implementar el Sistema de Gestión de Seguridad y Salud en el Trabajo e integrarlo al SIG.</t>
  </si>
  <si>
    <t>5. Ejecutar el Plan de Trabajo Anual del Sistema de Gestión de Seguridad y Salud en el Trabajo en el 85%</t>
  </si>
  <si>
    <t>6. Diseñar e implementar instrumentos de medición de la gestión de los servidores públicos de la empresa.</t>
  </si>
  <si>
    <t xml:space="preserve">PRESUPUESTO ASIGNADO Inversion + Funcionamiento </t>
  </si>
  <si>
    <t xml:space="preserve">1. Diseñar e implementar el Sistema Integrado de Gestión Documental y Archivos - SIGA a través de la elaboración de instrumentos archivísticos como el Plan de Gestión Documental - PGD, Plan Institucional de Archivos - PINAR y el Sistema Integrado de Conservación - SIC. </t>
  </si>
  <si>
    <t xml:space="preserve">2. Centralizar, organizar y digitalizar  el Archivo de Gestión de la Empresa en el marco del Sistema de Gestión Documental y Archivos - SIGA. </t>
  </si>
  <si>
    <t xml:space="preserve">1. Mejorar y mantener la infraestructura tecnológica de la empresa.   </t>
  </si>
  <si>
    <t>2. Desarrollar el 30% de avance en la implementación de la Estrategia de Gobierno Digital, de acuerdo con los lineamientos de MINTIC.</t>
  </si>
  <si>
    <t>3. Elaborar Un Plan  Estrategico de Tecnologías de Información. PETI.</t>
  </si>
  <si>
    <t>4. Fortalecer las buenas prácticas en seguridad de la información,  a través de la implementación del  Plan de Seguridad y Privacidad de la Información que contenga el Tratamiento de Riesgos de seguridad y la Protección de Datos, contribuyendo a la transparencia de la Empresa.</t>
  </si>
  <si>
    <t>5. Implementar la Política de Seguridad de la Información y aprobarla a través del Comité de Desempeño Institucional.</t>
  </si>
  <si>
    <r>
      <rPr>
        <b/>
        <sz val="10"/>
        <rFont val="Arial Narrow"/>
        <family val="2"/>
      </rPr>
      <t>PINAR</t>
    </r>
    <r>
      <rPr>
        <sz val="10"/>
        <rFont val="Arial Narrow"/>
        <family val="2"/>
      </rPr>
      <t xml:space="preserve">: Se adoptó el PINAR 2018-2020,  a través de la Resolución No. 206 de 2018, el cual contiene el referente estratégico, la metodología, y los ejes articuladores para la gestión documental de la Empresa, entre otros temas de interés.
</t>
    </r>
    <r>
      <rPr>
        <b/>
        <sz val="10"/>
        <rFont val="Arial Narrow"/>
        <family val="2"/>
      </rPr>
      <t>SIC:</t>
    </r>
    <r>
      <rPr>
        <sz val="10"/>
        <rFont val="Arial Narrow"/>
        <family val="2"/>
      </rPr>
      <t xml:space="preserve"> Se elaboró el Plan de Conservación Documental del Sistema Integrado de Conservación  - SIC el cual contiene objetivos, metodología, actividades para la ejecución del Plan, recursos y responsables. 
</t>
    </r>
    <r>
      <rPr>
        <b/>
        <sz val="10"/>
        <rFont val="Arial Narrow"/>
        <family val="2"/>
      </rPr>
      <t>PGD</t>
    </r>
    <r>
      <rPr>
        <sz val="10"/>
        <rFont val="Arial Narrow"/>
        <family val="2"/>
      </rPr>
      <t>: la construcción del Plan de Gestión Documental inició su etapa de levantamiento de información de acuerdo con los insumos PINAR y SIC que hacen parte del plan. 
Avance del 33% (2 documentos elaborados de 3 programados).</t>
    </r>
  </si>
  <si>
    <r>
      <rPr>
        <b/>
        <u val="single"/>
        <sz val="10"/>
        <rFont val="Arial Narrow"/>
        <family val="2"/>
      </rPr>
      <t xml:space="preserve">
222 Metros Lineales de Archivo de Gestión organizados e intervenidos  Para la vigencia 2016 hacia atrás:</t>
    </r>
    <r>
      <rPr>
        <sz val="10"/>
        <rFont val="Arial Narrow"/>
        <family val="2"/>
      </rPr>
      <t xml:space="preserve">
Al corte de Junio se cuenta con un avance acumulado de 96,1 metros lineales que corresponden a un 43,2 % del total de ML por intervenir. 
El cual esta representado en la realización de procesos archivísticos como la clasificación, organización, depuración, encarpetado foliación y rotulación para la Subgerencia de Gestión Corporativa, Subgerencia de Gestión Inmobiliaria, Dirección de Gestión Contractual, Dirección de Predios y Subgerencia de Planeación.
</t>
    </r>
    <r>
      <rPr>
        <b/>
        <u val="single"/>
        <sz val="10"/>
        <rFont val="Arial Narrow"/>
        <family val="2"/>
      </rPr>
      <t>Centro de Administración Documental -CAD-
127 Metros Lineales Centralizado y digitalizado vigencia 2017 y 2018:</t>
    </r>
    <r>
      <rPr>
        <sz val="10"/>
        <rFont val="Arial Narrow"/>
        <family val="2"/>
      </rPr>
      <t xml:space="preserve">
Para el mes de junio se reporta un avance de 14,6 metros lineales, equivalente al 11,5%.  Al corte de junio se cuenta con un avance acumulado de 22,2 metros lineales que corresponden a un 17,5 % del total de ML por intervenir, el cual está representado en
Recepción y punteo de 1.412 expedientes correspondientes a las series y subseries de Subgerencia Jurídica, Dirección de Gestión Contractual  y  Dirección de Predios. Verificación de 359 expedientes y digitalización de 61 expedientes. 
</t>
    </r>
  </si>
  <si>
    <t>Se encuentra en proceso de documentación.</t>
  </si>
  <si>
    <t>Para el segundo trimestre de 2018 se tenían programadas 17 actividades y se realizaron 32 debido a que se adelantaron capacitaciones que estaban programadas para los siguientes trimestres por la oferta adicional de entidades distritales y necesidades  internas detectadas por los procesos. 
Para la vigencia se tiene un acumulado del 79%</t>
  </si>
  <si>
    <t xml:space="preserve">En el segundo trimestre se realizaron las 13 actividades programadas, dentro de las cuales se encuentran entre otras,  las siguientes:
capacitación sobre manejo de bienes
Gestión y Trámite de correspondencia 
Acuerdo 060 de 2001, Educación Financiera,
Contratación Estatal.
</t>
  </si>
  <si>
    <t xml:space="preserve">En el segundo trimestre se tienen los siguientes avances:
 - Se realiza ajuste a la EDT y se establece una nueva programación de tareas y documentos en revisión y aprobación.
- Se reciben las observaciones por parte de Secretaria de Movilidad del  documento Plan Estratégico de Seguridad Vial- PESV el cual tuvo un cumplimiento del 35% y debe remitirse los ajustes antes del 11 de Julio de 2018.
- La implementación avanza de acuerdo con el Plan de Trabajo y cronograma del SG-SST. 
- Se elaboran documentos (Reporte e investigación de eventos- Identificación de peligros y determinación de controles)  para dar cumplimiento y continuidad con la Fase III,. </t>
  </si>
  <si>
    <t>Se esta dando cumplimiento al cronograma planteado para la toma de actualización de inventario el cual culmina en el mes de octubre.</t>
  </si>
  <si>
    <t>Durante el mes de septiembre, se realizó seguimiento a los ingresos y gastos de la empresa a traves del flujo de caja mensual, lo cual permitio tener información oportuna para la toma de decisiones, en inversiones y reprogramación del PAC.</t>
  </si>
  <si>
    <t>Se relacionan los siguientes avances para el mes de septiembre de 2018:
*Se inscriben retos  PETI, Sistemas de Información. Catalogo de Sistemas, del concurso de máxima velocidad de MIntic, el resultado fue una calificación de 1000 puntos ubicando a la ERU en el puesto 31 de un total de 89 Entidades participantes.</t>
  </si>
  <si>
    <t>PINAR: 100% Cumplido
SIC: Plan de Conservación Documental 100% Cumplido
PGD: Se realizaron los ajustes solicitados por parte del aliado estratégico SKAPHE y Archivo de Bogotá, se elaboró acto administrativo de adopción y se programó Comité Interno de Archivo para aprobación een el mes de octubre.</t>
  </si>
  <si>
    <r>
      <rPr>
        <b/>
        <u val="single"/>
        <sz val="10"/>
        <rFont val="Arial Narrow"/>
        <family val="2"/>
      </rPr>
      <t xml:space="preserve">222 Metros Lineales de Archivo de Gestión organizados e intervenidos  Para la vigencia 2016 hacia atrás: </t>
    </r>
    <r>
      <rPr>
        <sz val="10"/>
        <rFont val="Arial Narrow"/>
        <family val="2"/>
      </rPr>
      <t xml:space="preserve"> 
Al corte del 31 de agosto de 2018, se realizó el cierre de la intervención de los archivos de gestión vigencias 2016 y anteriores, en el proceso de intervención en sitio, se logra determinar un número menor de metros lineales a intervenir (126.2 ml) de los programados al inicio del proceso (222 ml) . En total se intervinieron 11 dependencias. Por lo anterior, el porcentaje de avance de la meta queda en 100%. Se elaboró documento final de la intervención y cumplimiento de la meta.
</t>
    </r>
    <r>
      <rPr>
        <b/>
        <u val="single"/>
        <sz val="10"/>
        <rFont val="Arial Narrow"/>
        <family val="2"/>
      </rPr>
      <t xml:space="preserve">
Centro de Administración Documental -CAD-
127 Metros Lineales Centralizado y digitalizado vigencia 2017 y 2018:</t>
    </r>
    <r>
      <rPr>
        <sz val="10"/>
        <rFont val="Arial Narrow"/>
        <family val="2"/>
      </rPr>
      <t xml:space="preserve">
Al corte de Septiembre se cuenta con un avance acumulado de 67.3 metros lineales que corresponden a un 53% del total de ML por intervenir, representado en recepción y punteo de los expedientes correspondientes a las series y subseries de Subgerencia de Gestión Urbana, Subgerencia de Desarrollo de Proyectos, Subgerencia Jurídica, Dirección de Gestión Contractual, Dirección de Predios, Subgerencia de Gestión Corporativa (Recursos Tecnológicos, Talento Humano y Contabilidad) con un total de 307 expedientes. 
Verificación de los expedientes correspondientes a las series y subseries de Subgerencia Jurídica, Dirección de Gestión Contractual, con un total de 225 expedientes.</t>
    </r>
  </si>
  <si>
    <t>Durante el Tercer Trimestre de 2018 se obtuvieron los siguientes avances:
*Se hicieron adiciones y prórrogas de los contratos 037-17  de seguros de la Empresa, así mismo, se inició la etapa de cotizaciones para el contrato de SOAT  de los vehículos que vence en el mes de agosto -2018.
*Se suscribió el Contrato 255-2018 con el Grupo Papelería Lagos, para el suministro de tóner, tintas e insumos de papelería.
Contrato No. 244-2018,  suscrito con Unión Temporal AXA Colpatria Seguros, para las pólizas de cubrimiento patrimonial y otros.
.Lo anterior de acuerdo a los compromisos adquridos en el Plan de Contratación.</t>
  </si>
  <si>
    <t>La capacitación  sobre buen uso del manejo de bienes de propiedad de la entidad fue realizada en el segundo trimestre de 2018.</t>
  </si>
  <si>
    <t>Durante el trimestre se obtuvieron los siguientes logros:
*Se participó en talleres  de Teletrabajo 
* Se participó en la socialización de "Piensa Digital" programa de capacitación en TI para Funcionarios y Ciudadano. 
*Se apoyó en el proceso de Gestión Documental,  Plan Distrital de Desarrollo e Índice de Gobierno Abierto –IGA-. + 10.
*Se elaboran planos de red interna y perimetral actualizada.
*Se habilitan canales de datos a San Juan de Dios y Secretaria Distrital de planeación, de esta manera se mejora la navegación y la telefonía.
*Se coloca en producción el nuevo servidor de Hosting Virtual con características técnicas mejoradas en un 100%. para el "Portal Web Institucional".</t>
  </si>
  <si>
    <t>Se elaboró el cronograma de trabajo para la implementación del modelo de seguridad y privacidad de la información el cual cuenta con avances en las etapas de diganósticos y estado actual del modelo en la Empresa. Así mismo, se cuenta con avances en la etapa de planeación del modelo.</t>
  </si>
  <si>
    <t>En el tercer trimestre se tienen los siguientes avances:
 - Se elabora la segunda versión del Plan Estratégico de Seguridad Vial - PESV, en la cual se da respuesta a las observaciones de la Secretaria de Movilidad.
- Segunda reunión del comité de seguridad vial, en el cual se aprueba el Plan Estratégico de Seguridad Vial-
- La implementación avanza de acuerdo con el Plan de Trabajo y cronograma del SG-SST. 
- Capacitación de brigadistas en el PESV
- Capacitación a brigadistas en primer respondiente
- Charla de prevención del consumo de alcohol y drogas.
- Pausas activas
- Inducción para conductores en el PESV
- Inducción en el SST a los nuevos colaboradores de la Empresa.</t>
  </si>
  <si>
    <t>A corte septiembre 30 se tienen los siguientes avances:
- Adaptación del instrumento para realizar la medición de la gestión para los gerentes públicos, falta la herramienta para los empleados de libre que no son gerentes públicos.
- Socialización de la herramienta a todos los Gerentes públicos. 
- Un acumulado de 35 suscripciones, cierres y seguimientos semestrales suscritos, sobre los 48 que se debieron suscribir.</t>
  </si>
  <si>
    <t>En el sistema de información JSP7 modulo de nómina, se actualizó la información de estudios, experiencia laboral y datos de los hijos de los 67 servidores de planta que actualmente se encuentran vinculados en la Empresa.
Con lo cual se cumple en  un 100% la meta.</t>
  </si>
  <si>
    <t xml:space="preserve">PESO PORCENTAL
PROGRAMADO </t>
  </si>
  <si>
    <r>
      <rPr>
        <b/>
        <sz val="10"/>
        <rFont val="Arial Narrow"/>
        <family val="2"/>
      </rPr>
      <t>María Clara Rodríguez</t>
    </r>
    <r>
      <rPr>
        <sz val="10"/>
        <rFont val="Arial Narrow"/>
        <family val="2"/>
      </rPr>
      <t xml:space="preserve"> 
Contratista - Subgerencia de Gestión Corportativa</t>
    </r>
  </si>
  <si>
    <t>Octubre de 2018</t>
  </si>
  <si>
    <t>FT-DE-SG-01</t>
  </si>
  <si>
    <t>SEGUIMIENTO PLAN DE ACCIÓN</t>
  </si>
  <si>
    <t>Al corte del mes de septiembre se han entregado los siguientes reportes financieros dando cumplimiento a la normativa vigente:
• Declaración de Retención de ICA, bimestral se presentó julio – agosto de 2018
• Retención en la Fuente de los meses de julio y agosto, el de septiembre se presenta el 9 de octubre de 2018, se encuentra en proceso la retención del mes de marzo de 2018.
• Los reportes contables correspondientes al corte de septiembre se presentan finalizando el mes de octubre -18 de acuerdo con los tiempos establecidos por la normativa vigente.</t>
  </si>
  <si>
    <t xml:space="preserve">*Se suscribió contrato No. 188-2018 con ASP - Solution,  para  el servicio de soporte y mantenimiento del sistema de información administrativo y financiero JSP7.
*Se adicionó el contrato No. 255-2017, para mantenimiento preventivo y correctivo de los computadores e impresoras.
*Se suscribió el contrato No. 268-2018, para el arrendamiento de equipos de cómputo y periféricos, requeridos para el desarrollo de las labores de la Empresa.
*Se adicionó el Contrato No. 192-2017 para contar con enlaces de Comunicaciones y canal de datos. (Empresa Espacios y Redes)
*Se suscribió Contrato 265-18 para implementación del proceso de Facturación Electrónica.
*Se suscribe contrato 322 de 2018 con la ETB, para unificar contratos de infraestructura de TI adicionanado los canales de datos de San Juan de Dios y Secretaria de Planeaciòn Distrital con el fin de prestar un mejor servicio a los usuaios.      </t>
  </si>
  <si>
    <t>1. Se elaboró y publico el Plan de Acción de Integridad, como componente del Plan Anticorrupción de la Empresa. Avance cumplimiento 100%
2. Al corte 30 de septiembre, se tiene un avance del 62% con la ejecución de las siguientes actividades:  Avance de cumplimiento 61%
- Reconocimiento de los Gestores de Integridad de la Empresa mediante Resolución 088 de 2018. 
- Capacitación de los Gestores de Integridad.
- Mesa de trabajo con los Gestores de Integridad para la implementación del Código de Integridad
- Adopción del Código de Integridad mediante Resolución con 080 del 28 de marzo de 2018.
- Campaña de socialización de los valores de la casa: desde el 16 de abril hasta el  25 de abril.
- Evento para socializar los valores de la casa realizado el 25 de abril.
- Actualización de los valores de la Empresa en el Manual del SIG, según el nuevo código de integridad.  Actualmente se encuentra en revisión para aprobación.
- Reunión de los Gestores de Integridad para seleccionar la herramienta para diagnosticar la situación actual de "Los Valores de la Casa".</t>
  </si>
  <si>
    <t>Los indicadores del Plan de Trabajo fueron: 
INDICADOR            JULIO   AGOS     SEPT 
DE PROCESO           96%     98%         96%  
DE RESULTADO       96%     96%         98%         
DE ESTRUCTURA     96%    97%         97%
CONSOLIDADO         96%    96%         97%
Para un acumulado anual del 62%</t>
  </si>
  <si>
    <t>TERCER TRIMESTRE</t>
  </si>
  <si>
    <t xml:space="preserve">En el mes de julio , se realizaron cinco comités de autoevaluación correspondientes al segundo trimestre de 2018. En estas reuniones se evalúan los procesos y se realiza seguimiento a las metas establecidas en cada uno de ellos. </t>
  </si>
  <si>
    <t xml:space="preserve">*Se realizó revisión al documento de Política en mesas de trabajo con el equipo de la Subgerencia Corporativa.
*Se realizaron ajustes y complementó el documentó.
*Al corte de septiembre se encuentra elaborado documento definitivo para aprobación. 
NOTA: Es importante mencionar que en el mes de Julio de 2018 se realizó una reformulación del Plan de Acción de la Sugerencia Corporativa el cual incluyó una modificación en los pesos porcentuales y actividades de las metas en el proceso de Gestión de Tics. </t>
  </si>
  <si>
    <t xml:space="preserve">Se elaboró y publicó el Plan Estratégico del Talento Humano, en el cual se integran: Plan de Capacitación, Plan de Bienestar, Plan de Trabajo de SG-SST. Porcentaje de Avance 100%
Las estrategias definidas en el Plan Estratégico, presentan a la fecha un avance del 51%, distribuido por estrategia así:
- Plan de capacitación 82%
- Plan de Bienestar 64%
- Plan de Trabajo del SG-SST 66%
- Vinculación 74%
- Evaluación de la gestión  67%
- Administración de nómina 75%
- Gestión de la Información 75%
- Procedimiento de retiro 0%
- Teletrabajo 0%
- Plan de integridad 62%
- Rendición de cuentas 0%
NOTA: Es importante mencionar que en el mes de Julio de 2018 se realizó una reformulación del Plan de Acción de la Sugerencia Corporativa el cual incluyó una modificación en los pesos porcentuales y actividades de las metas en el proceso de Gestión del Talento Humano. </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</si>
</sst>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240A]d&quot; de &quot;mmmm&quot; de &quot;yyyy;@"/>
    <numFmt numFmtId="174" formatCode="[$-240A]dddd\,\ d\ &quot;de&quot;\ mmmm\ &quot;de&quot;\ yyyy"/>
    <numFmt numFmtId="175" formatCode="d/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240A]dddd\,\ dd&quot; de &quot;mmmm&quot; de &quot;yyyy"/>
    <numFmt numFmtId="181" formatCode="0.00000000"/>
    <numFmt numFmtId="182" formatCode="0.0000000"/>
    <numFmt numFmtId="183" formatCode="0.000000"/>
    <numFmt numFmtId="184" formatCode="0.00000"/>
    <numFmt numFmtId="185" formatCode="0.0000"/>
    <numFmt numFmtId="186" formatCode="0.000"/>
    <numFmt numFmtId="187" formatCode="0.0%"/>
  </numFmts>
  <fonts count="73">
    <font>
      <sz val="11"/>
      <color theme="1"/>
      <name val="Calibri"/>
      <family val="2"/>
    </font>
    <font>
      <sz val="11"/>
      <color indexed="8"/>
      <name val="Calibri"/>
      <family val="2"/>
    </font>
    <font>
      <sz val="10"/>
      <name val="Arial"/>
      <family val="2"/>
    </font>
    <font>
      <sz val="10"/>
      <name val="Arial Narrow"/>
      <family val="2"/>
    </font>
    <font>
      <b/>
      <sz val="10"/>
      <name val="Arial Narrow"/>
      <family val="2"/>
    </font>
    <font>
      <b/>
      <sz val="9"/>
      <name val="Tahoma"/>
      <family val="2"/>
    </font>
    <font>
      <sz val="9"/>
      <name val="Tahoma"/>
      <family val="2"/>
    </font>
    <font>
      <sz val="10"/>
      <color indexed="8"/>
      <name val="Arial Narrow"/>
      <family val="2"/>
    </font>
    <font>
      <sz val="8"/>
      <name val="Tahoma"/>
      <family val="2"/>
    </font>
    <font>
      <sz val="10"/>
      <color indexed="10"/>
      <name val="Arial Narrow"/>
      <family val="2"/>
    </font>
    <font>
      <i/>
      <sz val="10"/>
      <color indexed="10"/>
      <name val="Arial Narrow"/>
      <family val="2"/>
    </font>
    <font>
      <u val="single"/>
      <sz val="10"/>
      <color indexed="8"/>
      <name val="Arial Narrow"/>
      <family val="2"/>
    </font>
    <font>
      <b/>
      <i/>
      <sz val="10"/>
      <color indexed="10"/>
      <name val="Arial Narrow"/>
      <family val="2"/>
    </font>
    <font>
      <b/>
      <u val="single"/>
      <sz val="10"/>
      <name val="Arial Narrow"/>
      <family val="2"/>
    </font>
    <font>
      <b/>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1"/>
      <color indexed="8"/>
      <name val="Arial Narrow"/>
      <family val="2"/>
    </font>
    <font>
      <sz val="9"/>
      <color indexed="8"/>
      <name val="Arial Narrow"/>
      <family val="2"/>
    </font>
    <font>
      <b/>
      <sz val="10"/>
      <color indexed="8"/>
      <name val="Arial"/>
      <family val="2"/>
    </font>
    <font>
      <b/>
      <sz val="8"/>
      <color indexed="8"/>
      <name val="Arial Narrow"/>
      <family val="2"/>
    </font>
    <font>
      <b/>
      <sz val="9"/>
      <color indexed="8"/>
      <name val="Arial Narrow"/>
      <family val="2"/>
    </font>
    <font>
      <b/>
      <sz val="11"/>
      <color indexed="8"/>
      <name val="Arial Narrow"/>
      <family val="2"/>
    </font>
    <font>
      <b/>
      <sz val="18"/>
      <color indexed="8"/>
      <name val="Arial Narrow"/>
      <family val="2"/>
    </font>
    <font>
      <b/>
      <sz val="10"/>
      <color indexed="8"/>
      <name val="Arial Narrow"/>
      <family val="2"/>
    </font>
    <font>
      <sz val="11"/>
      <color indexed="56"/>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theme="1"/>
      <name val="Arial Narrow"/>
      <family val="2"/>
    </font>
    <font>
      <sz val="9"/>
      <color theme="1"/>
      <name val="Arial Narrow"/>
      <family val="2"/>
    </font>
    <font>
      <sz val="10"/>
      <color theme="1"/>
      <name val="Arial Narrow"/>
      <family val="2"/>
    </font>
    <font>
      <b/>
      <sz val="10"/>
      <color theme="1"/>
      <name val="Arial"/>
      <family val="2"/>
    </font>
    <font>
      <sz val="10"/>
      <color rgb="FFFF0000"/>
      <name val="Arial Narrow"/>
      <family val="2"/>
    </font>
    <font>
      <b/>
      <sz val="8"/>
      <color theme="1"/>
      <name val="Arial Narrow"/>
      <family val="2"/>
    </font>
    <font>
      <b/>
      <sz val="18"/>
      <color theme="1"/>
      <name val="Arial Narrow"/>
      <family val="2"/>
    </font>
    <font>
      <b/>
      <sz val="9"/>
      <color theme="1"/>
      <name val="Arial Narrow"/>
      <family val="2"/>
    </font>
    <font>
      <b/>
      <sz val="10"/>
      <color theme="1"/>
      <name val="Arial Narrow"/>
      <family val="2"/>
    </font>
    <font>
      <b/>
      <sz val="11"/>
      <color theme="1"/>
      <name val="Arial Narrow"/>
      <family val="2"/>
    </font>
    <font>
      <sz val="11"/>
      <color rgb="FF00206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0"/>
        <bgColor indexed="64"/>
      </patternFill>
    </fill>
    <fill>
      <patternFill patternType="solid">
        <fgColor theme="8" tint="0.599960029125213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tint="-0.0999699980020523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style="thin"/>
    </border>
    <border>
      <left>
        <color indexed="63"/>
      </left>
      <right>
        <color indexed="63"/>
      </right>
      <top/>
      <bottom style="thin"/>
    </border>
    <border>
      <left>
        <color indexed="63"/>
      </left>
      <right style="double"/>
      <top>
        <color indexed="63"/>
      </top>
      <bottom>
        <color indexed="63"/>
      </bottom>
    </border>
    <border>
      <left style="thin"/>
      <right/>
      <top/>
      <bottom/>
    </border>
    <border>
      <left style="thin"/>
      <right/>
      <top style="thin"/>
      <bottom style="thin"/>
    </border>
    <border>
      <left/>
      <right style="thin"/>
      <top style="thin"/>
      <bottom style="thin"/>
    </border>
    <border>
      <left/>
      <right/>
      <top style="thin"/>
      <bottom/>
    </border>
    <border>
      <left style="thin"/>
      <right/>
      <top style="thin"/>
      <bottom/>
    </border>
    <border>
      <left style="thin"/>
      <right style="thin"/>
      <top style="thin"/>
      <bottom>
        <color indexed="63"/>
      </bottom>
    </border>
    <border>
      <left>
        <color indexed="63"/>
      </left>
      <right>
        <color indexed="63"/>
      </right>
      <top>
        <color indexed="63"/>
      </top>
      <bottom style="double"/>
    </border>
    <border>
      <left style="double"/>
      <right>
        <color indexed="63"/>
      </right>
      <top style="thin"/>
      <bottom style="thin"/>
    </border>
    <border>
      <left/>
      <right/>
      <top style="thin"/>
      <bottom style="thin"/>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thin"/>
      <bottom style="thin"/>
    </border>
    <border>
      <left style="thin"/>
      <right/>
      <top style="double"/>
      <bottom/>
    </border>
    <border>
      <left/>
      <right style="double"/>
      <top style="double"/>
      <bottom/>
    </border>
    <border>
      <left style="thin"/>
      <right/>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color rgb="FF002060"/>
      </left>
      <right/>
      <top style="hair">
        <color rgb="FF002060"/>
      </top>
      <bottom/>
    </border>
    <border>
      <left style="thin">
        <color rgb="FF002060"/>
      </left>
      <right/>
      <top/>
      <bottom/>
    </border>
    <border>
      <left style="thin">
        <color rgb="FF002060"/>
      </left>
      <right/>
      <top/>
      <bottom style="hair">
        <color rgb="FF002060"/>
      </bottom>
    </border>
    <border>
      <left style="thin">
        <color rgb="FF002060"/>
      </left>
      <right style="hair">
        <color rgb="FF002060"/>
      </right>
      <top style="hair">
        <color rgb="FF002060"/>
      </top>
      <bottom style="hair">
        <color rgb="FF002060"/>
      </bottom>
    </border>
    <border>
      <left style="thin">
        <color rgb="FF002060"/>
      </left>
      <right style="hair">
        <color rgb="FF002060"/>
      </right>
      <top style="hair">
        <color rgb="FF002060"/>
      </top>
      <bottom style="thin">
        <color rgb="FF002060"/>
      </bottom>
    </border>
    <border>
      <left style="thin"/>
      <right style="thin"/>
      <top>
        <color indexed="63"/>
      </top>
      <bottom style="thin"/>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hair">
        <color rgb="FF00206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77">
    <xf numFmtId="0" fontId="0" fillId="0" borderId="0" xfId="0" applyFont="1" applyAlignment="1">
      <alignment/>
    </xf>
    <xf numFmtId="0" fontId="59" fillId="0" borderId="0" xfId="0" applyFont="1" applyAlignment="1">
      <alignment/>
    </xf>
    <xf numFmtId="0" fontId="60" fillId="0" borderId="0" xfId="0" applyFont="1" applyBorder="1" applyAlignment="1">
      <alignment horizontal="left" vertical="center"/>
    </xf>
    <xf numFmtId="0" fontId="59" fillId="0" borderId="0" xfId="0" applyFont="1" applyBorder="1" applyAlignment="1">
      <alignment/>
    </xf>
    <xf numFmtId="0" fontId="61" fillId="0" borderId="0" xfId="0" applyFont="1" applyAlignment="1">
      <alignment/>
    </xf>
    <xf numFmtId="0" fontId="62" fillId="33" borderId="0" xfId="0" applyFont="1" applyFill="1" applyAlignment="1">
      <alignment/>
    </xf>
    <xf numFmtId="0" fontId="63" fillId="0" borderId="0" xfId="0" applyFont="1" applyAlignment="1">
      <alignment/>
    </xf>
    <xf numFmtId="0" fontId="63" fillId="0" borderId="0" xfId="0" applyFont="1" applyFill="1" applyBorder="1" applyAlignment="1">
      <alignment horizontal="center"/>
    </xf>
    <xf numFmtId="172" fontId="2" fillId="0" borderId="0" xfId="0" applyNumberFormat="1" applyFont="1" applyBorder="1" applyAlignment="1">
      <alignment horizontal="center" vertical="center"/>
    </xf>
    <xf numFmtId="0" fontId="64"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9" fillId="0" borderId="0" xfId="0" applyFont="1" applyBorder="1" applyAlignment="1">
      <alignment horizontal="center"/>
    </xf>
    <xf numFmtId="0" fontId="60" fillId="0" borderId="10" xfId="0" applyFont="1" applyBorder="1" applyAlignment="1">
      <alignment horizontal="left" vertical="center"/>
    </xf>
    <xf numFmtId="0" fontId="59" fillId="0" borderId="0" xfId="0" applyFont="1" applyBorder="1" applyAlignment="1">
      <alignment horizontal="center"/>
    </xf>
    <xf numFmtId="0" fontId="60" fillId="0" borderId="11" xfId="0" applyFont="1" applyBorder="1" applyAlignment="1">
      <alignment horizontal="left" vertical="center"/>
    </xf>
    <xf numFmtId="14" fontId="63" fillId="0" borderId="11" xfId="0" applyNumberFormat="1" applyFont="1" applyBorder="1" applyAlignment="1">
      <alignment horizontal="center" vertical="center"/>
    </xf>
    <xf numFmtId="0" fontId="64" fillId="0" borderId="12" xfId="0" applyFont="1" applyBorder="1" applyAlignment="1">
      <alignment/>
    </xf>
    <xf numFmtId="0" fontId="59" fillId="16" borderId="0" xfId="0" applyFont="1" applyFill="1" applyBorder="1" applyAlignment="1">
      <alignment horizontal="center"/>
    </xf>
    <xf numFmtId="0" fontId="59" fillId="16" borderId="0" xfId="0" applyFont="1" applyFill="1" applyAlignment="1">
      <alignment/>
    </xf>
    <xf numFmtId="0" fontId="59" fillId="16" borderId="13" xfId="0" applyFont="1" applyFill="1" applyBorder="1" applyAlignment="1">
      <alignment horizontal="center"/>
    </xf>
    <xf numFmtId="0" fontId="60" fillId="16" borderId="0" xfId="0" applyFont="1" applyFill="1" applyBorder="1" applyAlignment="1">
      <alignment horizontal="left" vertical="center"/>
    </xf>
    <xf numFmtId="0" fontId="0" fillId="16" borderId="0" xfId="0" applyFill="1" applyBorder="1" applyAlignment="1">
      <alignment/>
    </xf>
    <xf numFmtId="0" fontId="0" fillId="16" borderId="0" xfId="0" applyFill="1" applyAlignment="1">
      <alignment vertical="center" wrapText="1"/>
    </xf>
    <xf numFmtId="171" fontId="0" fillId="0" borderId="0" xfId="47" applyFont="1" applyAlignment="1">
      <alignment/>
    </xf>
    <xf numFmtId="0" fontId="61" fillId="0" borderId="0" xfId="0" applyFont="1" applyFill="1" applyAlignment="1">
      <alignment/>
    </xf>
    <xf numFmtId="0" fontId="63" fillId="0" borderId="0" xfId="0" applyFont="1" applyFill="1" applyAlignment="1">
      <alignment/>
    </xf>
    <xf numFmtId="0" fontId="62" fillId="0" borderId="0" xfId="0" applyFont="1" applyFill="1" applyAlignment="1">
      <alignment/>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wrapText="1"/>
    </xf>
    <xf numFmtId="0" fontId="63" fillId="0" borderId="0" xfId="0" applyFont="1" applyFill="1" applyBorder="1" applyAlignment="1">
      <alignment/>
    </xf>
    <xf numFmtId="0" fontId="61" fillId="0" borderId="0" xfId="0" applyFont="1" applyFill="1" applyBorder="1" applyAlignment="1">
      <alignment horizontal="center"/>
    </xf>
    <xf numFmtId="0" fontId="61" fillId="0" borderId="0" xfId="0" applyFont="1" applyFill="1" applyBorder="1" applyAlignment="1">
      <alignment vertical="center" wrapText="1"/>
    </xf>
    <xf numFmtId="0" fontId="65" fillId="0" borderId="14" xfId="0" applyFont="1" applyFill="1" applyBorder="1" applyAlignment="1">
      <alignment vertical="center" wrapText="1"/>
    </xf>
    <xf numFmtId="0" fontId="65" fillId="0" borderId="0" xfId="0" applyFont="1" applyFill="1" applyBorder="1" applyAlignment="1">
      <alignment vertical="center" wrapText="1"/>
    </xf>
    <xf numFmtId="0" fontId="61" fillId="0" borderId="0" xfId="0" applyFont="1" applyFill="1" applyAlignment="1">
      <alignment vertical="center" wrapText="1"/>
    </xf>
    <xf numFmtId="0" fontId="59" fillId="0" borderId="0" xfId="0" applyFont="1" applyFill="1" applyAlignment="1">
      <alignment/>
    </xf>
    <xf numFmtId="0" fontId="0" fillId="0" borderId="0" xfId="0" applyFill="1" applyAlignment="1">
      <alignment vertical="center" wrapText="1"/>
    </xf>
    <xf numFmtId="9" fontId="63" fillId="13" borderId="11" xfId="54" applyFont="1" applyFill="1" applyBorder="1" applyAlignment="1">
      <alignment horizontal="left" vertical="center" wrapText="1"/>
    </xf>
    <xf numFmtId="0" fontId="63" fillId="13" borderId="11" xfId="0" applyFont="1" applyFill="1" applyBorder="1" applyAlignment="1">
      <alignment vertical="center" wrapText="1"/>
    </xf>
    <xf numFmtId="9" fontId="63" fillId="0" borderId="11" xfId="54" applyFont="1" applyFill="1" applyBorder="1" applyAlignment="1">
      <alignment horizontal="center" vertical="center"/>
    </xf>
    <xf numFmtId="0" fontId="0" fillId="15" borderId="0" xfId="0" applyFill="1" applyAlignment="1">
      <alignment/>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14" fontId="63" fillId="0" borderId="11" xfId="0" applyNumberFormat="1" applyFont="1" applyFill="1" applyBorder="1" applyAlignment="1">
      <alignment horizontal="center" vertical="center"/>
    </xf>
    <xf numFmtId="9" fontId="63" fillId="13" borderId="11" xfId="54" applyFont="1" applyFill="1" applyBorder="1" applyAlignment="1">
      <alignment horizontal="center" vertical="center"/>
    </xf>
    <xf numFmtId="9" fontId="63" fillId="13" borderId="11" xfId="0" applyNumberFormat="1" applyFont="1" applyFill="1" applyBorder="1" applyAlignment="1">
      <alignment horizontal="center" vertical="center"/>
    </xf>
    <xf numFmtId="9" fontId="63" fillId="34" borderId="11" xfId="54" applyFont="1" applyFill="1" applyBorder="1" applyAlignment="1">
      <alignment horizontal="center" vertical="center"/>
    </xf>
    <xf numFmtId="14" fontId="3" fillId="35" borderId="11" xfId="0" applyNumberFormat="1" applyFont="1" applyFill="1" applyBorder="1" applyAlignment="1">
      <alignment horizontal="center" vertical="center"/>
    </xf>
    <xf numFmtId="187" fontId="3" fillId="35" borderId="11" xfId="0" applyNumberFormat="1" applyFont="1" applyFill="1" applyBorder="1" applyAlignment="1">
      <alignment horizontal="center" vertical="center"/>
    </xf>
    <xf numFmtId="0" fontId="3" fillId="35" borderId="11" xfId="0" applyFont="1" applyFill="1" applyBorder="1" applyAlignment="1">
      <alignment vertical="center" wrapText="1"/>
    </xf>
    <xf numFmtId="9" fontId="3" fillId="35" borderId="11" xfId="0" applyNumberFormat="1" applyFont="1" applyFill="1" applyBorder="1" applyAlignment="1">
      <alignment horizontal="center" vertical="center"/>
    </xf>
    <xf numFmtId="9" fontId="3" fillId="35" borderId="11" xfId="54" applyFont="1" applyFill="1" applyBorder="1" applyAlignment="1">
      <alignment horizontal="left" vertical="center" wrapText="1"/>
    </xf>
    <xf numFmtId="9" fontId="3" fillId="35" borderId="11" xfId="54" applyFont="1" applyFill="1" applyBorder="1" applyAlignment="1">
      <alignment horizontal="center" vertical="center"/>
    </xf>
    <xf numFmtId="0" fontId="63" fillId="35" borderId="11" xfId="0" applyFont="1" applyFill="1" applyBorder="1" applyAlignment="1">
      <alignment/>
    </xf>
    <xf numFmtId="0" fontId="0" fillId="0" borderId="0" xfId="0" applyFill="1" applyAlignment="1">
      <alignment/>
    </xf>
    <xf numFmtId="0" fontId="63" fillId="0" borderId="11" xfId="0" applyFont="1" applyFill="1" applyBorder="1" applyAlignment="1">
      <alignment horizontal="justify" vertical="center" wrapText="1"/>
    </xf>
    <xf numFmtId="0" fontId="63" fillId="0" borderId="11" xfId="0" applyFont="1" applyBorder="1" applyAlignment="1">
      <alignment horizontal="justify" vertical="center" wrapText="1"/>
    </xf>
    <xf numFmtId="0" fontId="63" fillId="0" borderId="11" xfId="0" applyFont="1" applyFill="1" applyBorder="1" applyAlignment="1">
      <alignment horizontal="justify" vertical="center"/>
    </xf>
    <xf numFmtId="14"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9" fontId="3" fillId="0" borderId="11" xfId="54" applyFont="1" applyFill="1" applyBorder="1" applyAlignment="1">
      <alignment horizontal="left" vertical="center" wrapText="1"/>
    </xf>
    <xf numFmtId="0" fontId="3" fillId="0" borderId="11" xfId="0" applyFont="1" applyFill="1" applyBorder="1" applyAlignment="1">
      <alignment vertical="top" wrapText="1"/>
    </xf>
    <xf numFmtId="0" fontId="59" fillId="34" borderId="0" xfId="0" applyFont="1" applyFill="1" applyBorder="1" applyAlignment="1">
      <alignment/>
    </xf>
    <xf numFmtId="0" fontId="0" fillId="34" borderId="0" xfId="0" applyFill="1" applyBorder="1" applyAlignment="1">
      <alignment/>
    </xf>
    <xf numFmtId="0" fontId="61" fillId="34" borderId="0" xfId="0" applyFont="1" applyFill="1" applyBorder="1" applyAlignment="1">
      <alignment/>
    </xf>
    <xf numFmtId="0" fontId="62" fillId="34" borderId="0" xfId="0" applyFont="1" applyFill="1" applyBorder="1" applyAlignment="1">
      <alignment/>
    </xf>
    <xf numFmtId="0" fontId="63" fillId="34" borderId="0" xfId="0" applyFont="1" applyFill="1" applyBorder="1" applyAlignment="1">
      <alignment/>
    </xf>
    <xf numFmtId="0" fontId="63" fillId="0" borderId="0" xfId="0" applyFont="1" applyBorder="1" applyAlignment="1">
      <alignment/>
    </xf>
    <xf numFmtId="0" fontId="62" fillId="36" borderId="0" xfId="0" applyFont="1" applyFill="1" applyAlignment="1">
      <alignment/>
    </xf>
    <xf numFmtId="0" fontId="66" fillId="36" borderId="17" xfId="0" applyFont="1" applyFill="1" applyBorder="1" applyAlignment="1">
      <alignment horizontal="center" vertical="center" wrapText="1"/>
    </xf>
    <xf numFmtId="0" fontId="66" fillId="36" borderId="18" xfId="0" applyFont="1" applyFill="1" applyBorder="1" applyAlignment="1">
      <alignment horizontal="center" vertical="center" wrapText="1"/>
    </xf>
    <xf numFmtId="14" fontId="14" fillId="36" borderId="11" xfId="0" applyNumberFormat="1" applyFont="1" applyFill="1" applyBorder="1" applyAlignment="1">
      <alignment horizontal="center" vertical="center" wrapText="1"/>
    </xf>
    <xf numFmtId="14" fontId="14" fillId="36" borderId="11" xfId="0" applyNumberFormat="1" applyFont="1" applyFill="1" applyBorder="1" applyAlignment="1">
      <alignment horizontal="center" vertical="center"/>
    </xf>
    <xf numFmtId="0" fontId="61" fillId="0" borderId="17" xfId="0" applyFont="1" applyBorder="1" applyAlignment="1">
      <alignment/>
    </xf>
    <xf numFmtId="0" fontId="66" fillId="36" borderId="19" xfId="0" applyFont="1" applyFill="1" applyBorder="1" applyAlignment="1">
      <alignment horizontal="center" vertical="center" wrapText="1"/>
    </xf>
    <xf numFmtId="14" fontId="14" fillId="36" borderId="19" xfId="0" applyNumberFormat="1" applyFont="1" applyFill="1" applyBorder="1" applyAlignment="1">
      <alignment horizontal="center" vertical="center" wrapText="1"/>
    </xf>
    <xf numFmtId="187" fontId="63" fillId="0" borderId="11" xfId="0" applyNumberFormat="1" applyFont="1" applyFill="1" applyBorder="1" applyAlignment="1">
      <alignment horizontal="center" vertical="center"/>
    </xf>
    <xf numFmtId="9" fontId="63" fillId="0" borderId="11" xfId="0" applyNumberFormat="1" applyFont="1" applyFill="1" applyBorder="1" applyAlignment="1">
      <alignment horizontal="center" vertical="center"/>
    </xf>
    <xf numFmtId="14" fontId="63" fillId="13" borderId="11" xfId="0" applyNumberFormat="1" applyFont="1" applyFill="1" applyBorder="1" applyAlignment="1">
      <alignment horizontal="center" vertical="center"/>
    </xf>
    <xf numFmtId="187" fontId="63" fillId="13" borderId="11" xfId="0" applyNumberFormat="1" applyFont="1" applyFill="1" applyBorder="1" applyAlignment="1">
      <alignment horizontal="center" vertical="center"/>
    </xf>
    <xf numFmtId="0" fontId="63" fillId="0" borderId="11" xfId="0" applyFont="1" applyFill="1" applyBorder="1" applyAlignment="1">
      <alignment horizontal="left" vertical="center" wrapText="1"/>
    </xf>
    <xf numFmtId="14" fontId="63" fillId="34" borderId="11" xfId="0" applyNumberFormat="1" applyFont="1" applyFill="1" applyBorder="1" applyAlignment="1">
      <alignment horizontal="center" vertical="center"/>
    </xf>
    <xf numFmtId="9" fontId="63" fillId="34" borderId="11" xfId="0" applyNumberFormat="1" applyFont="1" applyFill="1" applyBorder="1" applyAlignment="1">
      <alignment horizontal="center" vertical="center"/>
    </xf>
    <xf numFmtId="0" fontId="63" fillId="13" borderId="11" xfId="0" applyFont="1" applyFill="1" applyBorder="1" applyAlignment="1">
      <alignment horizontal="center" vertical="center"/>
    </xf>
    <xf numFmtId="0" fontId="3" fillId="13" borderId="11" xfId="0" applyFont="1" applyFill="1" applyBorder="1" applyAlignment="1">
      <alignment vertical="center" wrapText="1"/>
    </xf>
    <xf numFmtId="0" fontId="4" fillId="13" borderId="11" xfId="0" applyFont="1" applyFill="1" applyBorder="1" applyAlignment="1">
      <alignment vertical="center" wrapText="1"/>
    </xf>
    <xf numFmtId="0" fontId="63" fillId="0" borderId="11" xfId="0" applyFont="1" applyFill="1" applyBorder="1" applyAlignment="1">
      <alignment vertical="center" wrapText="1"/>
    </xf>
    <xf numFmtId="172" fontId="63" fillId="0" borderId="11" xfId="0" applyNumberFormat="1" applyFont="1" applyFill="1" applyBorder="1" applyAlignment="1">
      <alignment horizontal="center" vertical="center"/>
    </xf>
    <xf numFmtId="168" fontId="63" fillId="0" borderId="11" xfId="0" applyNumberFormat="1" applyFont="1" applyFill="1" applyBorder="1" applyAlignment="1">
      <alignment horizontal="center" vertical="center"/>
    </xf>
    <xf numFmtId="0" fontId="64" fillId="0" borderId="0" xfId="0" applyFont="1" applyBorder="1" applyAlignment="1">
      <alignment/>
    </xf>
    <xf numFmtId="0" fontId="64" fillId="16" borderId="0" xfId="0" applyFont="1" applyFill="1" applyBorder="1" applyAlignment="1">
      <alignment/>
    </xf>
    <xf numFmtId="0" fontId="61" fillId="0" borderId="0" xfId="0" applyFont="1" applyBorder="1" applyAlignment="1">
      <alignment/>
    </xf>
    <xf numFmtId="0" fontId="61" fillId="16" borderId="20" xfId="0" applyFont="1" applyFill="1" applyBorder="1" applyAlignment="1">
      <alignment/>
    </xf>
    <xf numFmtId="0" fontId="63" fillId="0" borderId="11" xfId="0" applyFont="1" applyFill="1" applyBorder="1" applyAlignment="1">
      <alignment vertical="center"/>
    </xf>
    <xf numFmtId="187" fontId="3" fillId="34" borderId="11" xfId="0" applyNumberFormat="1" applyFont="1" applyFill="1" applyBorder="1" applyAlignment="1">
      <alignment horizontal="center" vertical="center"/>
    </xf>
    <xf numFmtId="9" fontId="3" fillId="34" borderId="11" xfId="0" applyNumberFormat="1" applyFont="1" applyFill="1" applyBorder="1" applyAlignment="1">
      <alignment horizontal="center" vertical="center"/>
    </xf>
    <xf numFmtId="9" fontId="3" fillId="34" borderId="11" xfId="54" applyFont="1" applyFill="1" applyBorder="1" applyAlignment="1">
      <alignment horizontal="center" vertical="center" wrapText="1"/>
    </xf>
    <xf numFmtId="9" fontId="3" fillId="34" borderId="11" xfId="54" applyFont="1" applyFill="1" applyBorder="1" applyAlignment="1">
      <alignment horizontal="center" vertical="center"/>
    </xf>
    <xf numFmtId="9" fontId="3" fillId="0" borderId="11" xfId="0" applyNumberFormat="1" applyFont="1" applyFill="1" applyBorder="1" applyAlignment="1">
      <alignment horizontal="center" vertical="center"/>
    </xf>
    <xf numFmtId="0" fontId="3" fillId="0" borderId="11" xfId="0" applyFont="1" applyFill="1" applyBorder="1" applyAlignment="1">
      <alignment vertical="top" wrapText="1"/>
    </xf>
    <xf numFmtId="0" fontId="63" fillId="0" borderId="11" xfId="0" applyFont="1" applyFill="1" applyBorder="1" applyAlignment="1">
      <alignment horizontal="justify" vertical="center" wrapText="1"/>
    </xf>
    <xf numFmtId="0" fontId="63" fillId="0" borderId="11" xfId="0" applyFont="1" applyFill="1" applyBorder="1" applyAlignment="1">
      <alignment vertical="center" wrapText="1"/>
    </xf>
    <xf numFmtId="0" fontId="63" fillId="34" borderId="11" xfId="0" applyFont="1" applyFill="1" applyBorder="1" applyAlignment="1">
      <alignment vertical="center" wrapText="1"/>
    </xf>
    <xf numFmtId="0" fontId="4" fillId="0" borderId="11" xfId="0" applyFont="1" applyFill="1" applyBorder="1" applyAlignment="1">
      <alignment vertical="top" wrapText="1"/>
    </xf>
    <xf numFmtId="0" fontId="3" fillId="0" borderId="11" xfId="0" applyFont="1" applyFill="1" applyBorder="1" applyAlignment="1">
      <alignment vertical="center" wrapText="1"/>
    </xf>
    <xf numFmtId="0" fontId="63" fillId="0" borderId="11" xfId="0" applyFont="1" applyFill="1" applyBorder="1" applyAlignment="1">
      <alignment horizontal="left" vertical="center" wrapText="1"/>
    </xf>
    <xf numFmtId="0" fontId="63" fillId="0" borderId="11" xfId="0" applyFont="1" applyBorder="1" applyAlignment="1">
      <alignment horizontal="center" vertical="center" wrapText="1"/>
    </xf>
    <xf numFmtId="168" fontId="63" fillId="0" borderId="11" xfId="0" applyNumberFormat="1" applyFont="1" applyBorder="1" applyAlignment="1">
      <alignment vertical="center"/>
    </xf>
    <xf numFmtId="168" fontId="63" fillId="0" borderId="11" xfId="47" applyNumberFormat="1" applyFont="1" applyFill="1" applyBorder="1" applyAlignment="1">
      <alignment horizontal="center" vertical="center"/>
    </xf>
    <xf numFmtId="0" fontId="63" fillId="0" borderId="11" xfId="0" applyFont="1" applyBorder="1" applyAlignment="1">
      <alignment vertical="center" wrapText="1"/>
    </xf>
    <xf numFmtId="168" fontId="63" fillId="0" borderId="11" xfId="47" applyNumberFormat="1" applyFont="1" applyBorder="1" applyAlignment="1">
      <alignment horizontal="center" vertical="center"/>
    </xf>
    <xf numFmtId="0" fontId="63" fillId="0" borderId="11" xfId="0" applyFont="1" applyFill="1" applyBorder="1" applyAlignment="1">
      <alignment vertical="center"/>
    </xf>
    <xf numFmtId="0" fontId="7" fillId="0" borderId="11" xfId="0" applyFont="1" applyFill="1" applyBorder="1" applyAlignment="1">
      <alignment vertical="center" wrapText="1"/>
    </xf>
    <xf numFmtId="17" fontId="67" fillId="36" borderId="21" xfId="0" applyNumberFormat="1" applyFont="1" applyFill="1" applyBorder="1" applyAlignment="1">
      <alignment horizontal="center" vertical="center" wrapText="1"/>
    </xf>
    <xf numFmtId="0" fontId="67" fillId="36" borderId="22" xfId="0" applyFont="1" applyFill="1" applyBorder="1" applyAlignment="1">
      <alignment horizontal="center" vertical="center" wrapText="1"/>
    </xf>
    <xf numFmtId="0" fontId="59" fillId="34" borderId="23" xfId="0" applyFont="1" applyFill="1" applyBorder="1" applyAlignment="1">
      <alignment horizontal="center"/>
    </xf>
    <xf numFmtId="0" fontId="59" fillId="34" borderId="0" xfId="0" applyFont="1" applyFill="1" applyBorder="1" applyAlignment="1">
      <alignment horizontal="center"/>
    </xf>
    <xf numFmtId="0" fontId="59" fillId="34" borderId="20" xfId="0" applyFont="1" applyFill="1" applyBorder="1" applyAlignment="1">
      <alignment horizontal="center"/>
    </xf>
    <xf numFmtId="0" fontId="60" fillId="0" borderId="11" xfId="0" applyFont="1" applyBorder="1" applyAlignment="1">
      <alignment horizontal="center" vertical="center"/>
    </xf>
    <xf numFmtId="173" fontId="2" fillId="0" borderId="10" xfId="0" applyNumberFormat="1" applyFont="1" applyBorder="1" applyAlignment="1">
      <alignment horizontal="center" vertical="center"/>
    </xf>
    <xf numFmtId="17" fontId="68" fillId="36" borderId="11" xfId="0" applyNumberFormat="1" applyFont="1" applyFill="1" applyBorder="1" applyAlignment="1">
      <alignment horizontal="center" vertical="center" wrapText="1"/>
    </xf>
    <xf numFmtId="0" fontId="68" fillId="36" borderId="11"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9" fillId="36" borderId="24" xfId="0" applyFont="1" applyFill="1" applyBorder="1" applyAlignment="1">
      <alignment horizontal="center" vertical="center" wrapText="1"/>
    </xf>
    <xf numFmtId="0" fontId="68" fillId="36" borderId="19" xfId="0" applyFont="1" applyFill="1" applyBorder="1" applyAlignment="1">
      <alignment horizontal="center" vertical="center" wrapText="1"/>
    </xf>
    <xf numFmtId="17" fontId="69" fillId="36" borderId="22" xfId="0" applyNumberFormat="1" applyFont="1" applyFill="1" applyBorder="1" applyAlignment="1">
      <alignment horizontal="center" vertical="center" wrapText="1"/>
    </xf>
    <xf numFmtId="0" fontId="69" fillId="36" borderId="22" xfId="0" applyFont="1" applyFill="1" applyBorder="1" applyAlignment="1">
      <alignment horizontal="center" vertical="center" wrapText="1"/>
    </xf>
    <xf numFmtId="0" fontId="69" fillId="36" borderId="2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5" fillId="0" borderId="15" xfId="0" applyFont="1" applyFill="1" applyBorder="1" applyAlignment="1">
      <alignment horizontal="center" wrapText="1"/>
    </xf>
    <xf numFmtId="0" fontId="65" fillId="0" borderId="16" xfId="0" applyFont="1" applyFill="1" applyBorder="1" applyAlignment="1">
      <alignment horizontal="center" wrapText="1"/>
    </xf>
    <xf numFmtId="0" fontId="63" fillId="0" borderId="15" xfId="0" applyFont="1" applyFill="1" applyBorder="1" applyAlignment="1">
      <alignment horizontal="center"/>
    </xf>
    <xf numFmtId="0" fontId="63" fillId="0" borderId="22" xfId="0" applyFont="1" applyFill="1" applyBorder="1" applyAlignment="1">
      <alignment horizontal="center"/>
    </xf>
    <xf numFmtId="0" fontId="63" fillId="0" borderId="16" xfId="0" applyFont="1" applyFill="1" applyBorder="1" applyAlignment="1">
      <alignment horizontal="center"/>
    </xf>
    <xf numFmtId="0" fontId="62" fillId="0" borderId="0" xfId="0" applyFont="1" applyFill="1" applyBorder="1" applyAlignment="1">
      <alignment horizontal="center" vertical="center"/>
    </xf>
    <xf numFmtId="0" fontId="63" fillId="0" borderId="11" xfId="0"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5" fillId="0" borderId="16" xfId="0" applyFont="1" applyFill="1" applyBorder="1" applyAlignment="1">
      <alignment horizontal="center" vertical="center" wrapText="1"/>
    </xf>
    <xf numFmtId="0" fontId="64" fillId="37" borderId="26" xfId="0" applyFont="1" applyFill="1" applyBorder="1" applyAlignment="1">
      <alignment horizontal="center" vertical="center"/>
    </xf>
    <xf numFmtId="0" fontId="64" fillId="37" borderId="23" xfId="0" applyFont="1" applyFill="1" applyBorder="1" applyAlignment="1">
      <alignment horizontal="center" vertical="center"/>
    </xf>
    <xf numFmtId="0" fontId="64" fillId="37" borderId="27" xfId="0" applyFont="1" applyFill="1" applyBorder="1" applyAlignment="1">
      <alignment horizontal="center" vertical="center"/>
    </xf>
    <xf numFmtId="0" fontId="60" fillId="0" borderId="14" xfId="0" applyFont="1" applyBorder="1" applyAlignment="1">
      <alignment horizontal="center" vertical="center"/>
    </xf>
    <xf numFmtId="0" fontId="60" fillId="0" borderId="0" xfId="0" applyFont="1" applyBorder="1" applyAlignment="1">
      <alignment horizontal="center" vertical="center"/>
    </xf>
    <xf numFmtId="0" fontId="60" fillId="0" borderId="13" xfId="0" applyFont="1" applyBorder="1" applyAlignment="1">
      <alignment horizontal="center" vertical="center"/>
    </xf>
    <xf numFmtId="172" fontId="2" fillId="0" borderId="15" xfId="0" applyNumberFormat="1" applyFont="1" applyBorder="1" applyAlignment="1">
      <alignment horizontal="center" vertical="center"/>
    </xf>
    <xf numFmtId="172" fontId="2" fillId="0" borderId="22" xfId="0" applyNumberFormat="1" applyFont="1" applyBorder="1" applyAlignment="1">
      <alignment horizontal="center" vertical="center"/>
    </xf>
    <xf numFmtId="172" fontId="2" fillId="0" borderId="25" xfId="0" applyNumberFormat="1" applyFont="1" applyBorder="1" applyAlignment="1">
      <alignment horizontal="center" vertical="center"/>
    </xf>
    <xf numFmtId="0" fontId="60" fillId="0" borderId="28" xfId="0" applyFont="1" applyBorder="1" applyAlignment="1">
      <alignment horizontal="center" vertical="center"/>
    </xf>
    <xf numFmtId="0" fontId="60" fillId="0" borderId="20" xfId="0" applyFont="1" applyBorder="1" applyAlignment="1">
      <alignment horizontal="center" vertical="center"/>
    </xf>
    <xf numFmtId="0" fontId="60" fillId="0" borderId="29" xfId="0" applyFont="1" applyBorder="1" applyAlignment="1">
      <alignment horizontal="center" vertical="center"/>
    </xf>
    <xf numFmtId="0" fontId="70" fillId="38" borderId="11" xfId="0" applyFont="1" applyFill="1" applyBorder="1" applyAlignment="1">
      <alignment horizontal="center"/>
    </xf>
    <xf numFmtId="0" fontId="59" fillId="0" borderId="30" xfId="0" applyFont="1" applyBorder="1" applyAlignment="1">
      <alignment horizontal="center"/>
    </xf>
    <xf numFmtId="0" fontId="59" fillId="0" borderId="31" xfId="0" applyFont="1" applyBorder="1" applyAlignment="1">
      <alignment horizontal="center"/>
    </xf>
    <xf numFmtId="0" fontId="59" fillId="0" borderId="32" xfId="0" applyFont="1" applyBorder="1" applyAlignment="1">
      <alignment horizontal="center"/>
    </xf>
    <xf numFmtId="0" fontId="59" fillId="0" borderId="11" xfId="0" applyFont="1" applyBorder="1" applyAlignment="1">
      <alignment horizontal="center"/>
    </xf>
    <xf numFmtId="0" fontId="59" fillId="0" borderId="33" xfId="0" applyFont="1" applyBorder="1" applyAlignment="1">
      <alignment horizontal="center"/>
    </xf>
    <xf numFmtId="0" fontId="59" fillId="0" borderId="10" xfId="0" applyFont="1" applyBorder="1" applyAlignment="1">
      <alignment horizontal="center"/>
    </xf>
    <xf numFmtId="0" fontId="63" fillId="0" borderId="11" xfId="0" applyFont="1" applyBorder="1" applyAlignment="1">
      <alignment horizontal="justify" vertical="center" wrapText="1"/>
    </xf>
    <xf numFmtId="0" fontId="68" fillId="36" borderId="11" xfId="0" applyFont="1" applyFill="1" applyBorder="1" applyAlignment="1">
      <alignment horizontal="center"/>
    </xf>
    <xf numFmtId="0" fontId="70" fillId="38" borderId="11" xfId="0" applyFont="1" applyFill="1" applyBorder="1" applyAlignment="1">
      <alignment horizontal="center" vertical="center"/>
    </xf>
    <xf numFmtId="0" fontId="71" fillId="39" borderId="34" xfId="0" applyFont="1" applyFill="1" applyBorder="1" applyAlignment="1">
      <alignment horizontal="left" vertical="center" wrapText="1"/>
    </xf>
    <xf numFmtId="0" fontId="71" fillId="39" borderId="35" xfId="0" applyFont="1" applyFill="1" applyBorder="1" applyAlignment="1">
      <alignment horizontal="left" vertical="center" wrapText="1"/>
    </xf>
    <xf numFmtId="0" fontId="71" fillId="39" borderId="36" xfId="0" applyFont="1" applyFill="1" applyBorder="1" applyAlignment="1">
      <alignment horizontal="left" vertical="center" wrapText="1"/>
    </xf>
    <xf numFmtId="0" fontId="71" fillId="10" borderId="34" xfId="0" applyFont="1" applyFill="1" applyBorder="1" applyAlignment="1">
      <alignment horizontal="left" vertical="center" wrapText="1"/>
    </xf>
    <xf numFmtId="0" fontId="71" fillId="10" borderId="35" xfId="0" applyFont="1" applyFill="1" applyBorder="1" applyAlignment="1">
      <alignment horizontal="left" vertical="center" wrapText="1"/>
    </xf>
    <xf numFmtId="0" fontId="71" fillId="10" borderId="36" xfId="0" applyFont="1" applyFill="1" applyBorder="1" applyAlignment="1">
      <alignment horizontal="left" vertical="center" wrapText="1"/>
    </xf>
    <xf numFmtId="0" fontId="71" fillId="10" borderId="37" xfId="0" applyFont="1" applyFill="1" applyBorder="1" applyAlignment="1">
      <alignment horizontal="left" vertical="center" wrapText="1"/>
    </xf>
    <xf numFmtId="0" fontId="71" fillId="10" borderId="38" xfId="0" applyFont="1" applyFill="1" applyBorder="1" applyAlignment="1">
      <alignment horizontal="left" vertical="center" wrapText="1"/>
    </xf>
    <xf numFmtId="0" fontId="63" fillId="15" borderId="39" xfId="0" applyFont="1" applyFill="1" applyBorder="1" applyAlignment="1">
      <alignment horizontal="justify" vertical="center" wrapText="1"/>
    </xf>
    <xf numFmtId="0" fontId="63" fillId="15" borderId="11" xfId="0" applyFont="1" applyFill="1" applyBorder="1" applyAlignment="1">
      <alignment horizontal="justify" vertical="center" wrapText="1"/>
    </xf>
    <xf numFmtId="0" fontId="63" fillId="15" borderId="19" xfId="0" applyFont="1" applyFill="1" applyBorder="1" applyAlignment="1">
      <alignment horizontal="left" vertical="center" wrapText="1"/>
    </xf>
    <xf numFmtId="0" fontId="71" fillId="10" borderId="40" xfId="0" applyFont="1" applyFill="1" applyBorder="1" applyAlignment="1">
      <alignment horizontal="left" vertical="center" wrapText="1"/>
    </xf>
    <xf numFmtId="0" fontId="71" fillId="10" borderId="41"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171450</xdr:rowOff>
    </xdr:from>
    <xdr:to>
      <xdr:col>6</xdr:col>
      <xdr:colOff>514350</xdr:colOff>
      <xdr:row>3</xdr:row>
      <xdr:rowOff>47625</xdr:rowOff>
    </xdr:to>
    <xdr:grpSp>
      <xdr:nvGrpSpPr>
        <xdr:cNvPr id="1" name="1 Grupo"/>
        <xdr:cNvGrpSpPr>
          <a:grpSpLocks/>
        </xdr:cNvGrpSpPr>
      </xdr:nvGrpSpPr>
      <xdr:grpSpPr>
        <a:xfrm>
          <a:off x="4333875" y="171450"/>
          <a:ext cx="1752600" cy="609600"/>
          <a:chOff x="1763688" y="2760411"/>
          <a:chExt cx="5612127" cy="1388669"/>
        </a:xfrm>
        <a:solidFill>
          <a:srgbClr val="FFFFFF"/>
        </a:solidFill>
      </xdr:grpSpPr>
      <xdr:pic>
        <xdr:nvPicPr>
          <xdr:cNvPr id="2" name="20 Imagen"/>
          <xdr:cNvPicPr preferRelativeResize="1">
            <a:picLocks noChangeAspect="1"/>
          </xdr:cNvPicPr>
        </xdr:nvPicPr>
        <xdr:blipFill>
          <a:blip r:embed="rId1"/>
          <a:stretch>
            <a:fillRect/>
          </a:stretch>
        </xdr:blipFill>
        <xdr:spPr>
          <a:xfrm>
            <a:off x="1763688" y="2869769"/>
            <a:ext cx="5612127" cy="991510"/>
          </a:xfrm>
          <a:prstGeom prst="rect">
            <a:avLst/>
          </a:prstGeom>
          <a:noFill/>
          <a:ln w="9525" cmpd="sng">
            <a:noFill/>
          </a:ln>
        </xdr:spPr>
      </xdr:pic>
      <xdr:pic>
        <xdr:nvPicPr>
          <xdr:cNvPr id="3" name="21 Imagen"/>
          <xdr:cNvPicPr preferRelativeResize="1">
            <a:picLocks noChangeAspect="1"/>
          </xdr:cNvPicPr>
        </xdr:nvPicPr>
        <xdr:blipFill>
          <a:blip r:embed="rId2"/>
          <a:stretch>
            <a:fillRect/>
          </a:stretch>
        </xdr:blipFill>
        <xdr:spPr>
          <a:xfrm>
            <a:off x="4140424" y="2893723"/>
            <a:ext cx="3125955" cy="823481"/>
          </a:xfrm>
          <a:prstGeom prst="rect">
            <a:avLst/>
          </a:prstGeom>
          <a:noFill/>
          <a:ln w="9525" cmpd="sng">
            <a:noFill/>
          </a:ln>
        </xdr:spPr>
      </xdr:pic>
      <xdr:pic>
        <xdr:nvPicPr>
          <xdr:cNvPr id="4" name="22 Imagen"/>
          <xdr:cNvPicPr preferRelativeResize="1">
            <a:picLocks noChangeAspect="1"/>
          </xdr:cNvPicPr>
        </xdr:nvPicPr>
        <xdr:blipFill>
          <a:blip r:embed="rId3"/>
          <a:stretch>
            <a:fillRect/>
          </a:stretch>
        </xdr:blipFill>
        <xdr:spPr>
          <a:xfrm>
            <a:off x="4140424" y="3964387"/>
            <a:ext cx="2587191" cy="184693"/>
          </a:xfrm>
          <a:prstGeom prst="rect">
            <a:avLst/>
          </a:prstGeom>
          <a:noFill/>
          <a:ln w="9525" cmpd="sng">
            <a:noFill/>
          </a:ln>
        </xdr:spPr>
      </xdr:pic>
      <xdr:pic>
        <xdr:nvPicPr>
          <xdr:cNvPr id="5" name="23 Imagen"/>
          <xdr:cNvPicPr preferRelativeResize="1">
            <a:picLocks noChangeAspect="1"/>
          </xdr:cNvPicPr>
        </xdr:nvPicPr>
        <xdr:blipFill>
          <a:blip r:embed="rId4"/>
          <a:stretch>
            <a:fillRect/>
          </a:stretch>
        </xdr:blipFill>
        <xdr:spPr>
          <a:xfrm>
            <a:off x="2051310" y="2760411"/>
            <a:ext cx="2011948" cy="97345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3</xdr:row>
      <xdr:rowOff>352425</xdr:rowOff>
    </xdr:from>
    <xdr:to>
      <xdr:col>14</xdr:col>
      <xdr:colOff>685800</xdr:colOff>
      <xdr:row>4</xdr:row>
      <xdr:rowOff>600075</xdr:rowOff>
    </xdr:to>
    <xdr:sp>
      <xdr:nvSpPr>
        <xdr:cNvPr id="1" name="2 Conector recto de flecha"/>
        <xdr:cNvSpPr>
          <a:spLocks/>
        </xdr:cNvSpPr>
      </xdr:nvSpPr>
      <xdr:spPr>
        <a:xfrm flipH="1">
          <a:off x="10058400" y="923925"/>
          <a:ext cx="2876550" cy="1171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4</xdr:row>
      <xdr:rowOff>295275</xdr:rowOff>
    </xdr:from>
    <xdr:to>
      <xdr:col>14</xdr:col>
      <xdr:colOff>704850</xdr:colOff>
      <xdr:row>5</xdr:row>
      <xdr:rowOff>485775</xdr:rowOff>
    </xdr:to>
    <xdr:sp>
      <xdr:nvSpPr>
        <xdr:cNvPr id="2" name="3 Conector recto de flecha"/>
        <xdr:cNvSpPr>
          <a:spLocks/>
        </xdr:cNvSpPr>
      </xdr:nvSpPr>
      <xdr:spPr>
        <a:xfrm flipH="1">
          <a:off x="10086975" y="1790700"/>
          <a:ext cx="2867025" cy="1009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5</xdr:row>
      <xdr:rowOff>838200</xdr:rowOff>
    </xdr:from>
    <xdr:to>
      <xdr:col>14</xdr:col>
      <xdr:colOff>695325</xdr:colOff>
      <xdr:row>5</xdr:row>
      <xdr:rowOff>952500</xdr:rowOff>
    </xdr:to>
    <xdr:sp>
      <xdr:nvSpPr>
        <xdr:cNvPr id="3" name="4 Conector recto de flecha"/>
        <xdr:cNvSpPr>
          <a:spLocks/>
        </xdr:cNvSpPr>
      </xdr:nvSpPr>
      <xdr:spPr>
        <a:xfrm flipH="1">
          <a:off x="10048875" y="3152775"/>
          <a:ext cx="2895600" cy="1143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2085975</xdr:colOff>
      <xdr:row>6</xdr:row>
      <xdr:rowOff>190500</xdr:rowOff>
    </xdr:from>
    <xdr:to>
      <xdr:col>11</xdr:col>
      <xdr:colOff>609600</xdr:colOff>
      <xdr:row>12</xdr:row>
      <xdr:rowOff>762000</xdr:rowOff>
    </xdr:to>
    <xdr:sp>
      <xdr:nvSpPr>
        <xdr:cNvPr id="4" name="11 Flecha circular"/>
        <xdr:cNvSpPr>
          <a:spLocks/>
        </xdr:cNvSpPr>
      </xdr:nvSpPr>
      <xdr:spPr>
        <a:xfrm rot="5400000">
          <a:off x="9705975" y="3800475"/>
          <a:ext cx="866775" cy="6457950"/>
        </a:xfrm>
        <a:custGeom>
          <a:pathLst>
            <a:path h="866775" w="6457950">
              <a:moveTo>
                <a:pt x="54173" y="433388"/>
              </a:moveTo>
              <a:cubicBezTo>
                <a:pt x="54173" y="225952"/>
                <a:pt x="1449572" y="57011"/>
                <a:pt x="3186079" y="54209"/>
              </a:cubicBezTo>
              <a:cubicBezTo>
                <a:pt x="3711426" y="53361"/>
                <a:pt x="4230322" y="68099"/>
                <a:pt x="4696240" y="97103"/>
              </a:cubicBezTo>
              <a:cubicBezTo>
                <a:pt x="4696239" y="97103"/>
                <a:pt x="4696239" y="97102"/>
                <a:pt x="4696238" y="97102"/>
              </a:cubicBezTo>
              <a:lnTo>
                <a:pt x="6099632" y="305920"/>
              </a:lnTo>
              <a:lnTo>
                <a:pt x="3222952" y="162521"/>
              </a:lnTo>
              <a:lnTo>
                <a:pt x="3222952" y="162521"/>
              </a:lnTo>
              <a:cubicBezTo>
                <a:pt x="1531750" y="162814"/>
                <a:pt x="162520" y="283999"/>
                <a:pt x="162520" y="433387"/>
              </a:cubicBezTo>
              <a:lnTo>
                <a:pt x="54173" y="433388"/>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H53"/>
  <sheetViews>
    <sheetView showGridLines="0" tabSelected="1" zoomScale="90" zoomScaleNormal="90" zoomScaleSheetLayoutView="70" workbookViewId="0" topLeftCell="A1">
      <selection activeCell="F12" sqref="F12:G13"/>
    </sheetView>
  </sheetViews>
  <sheetFormatPr defaultColWidth="11.421875" defaultRowHeight="15"/>
  <cols>
    <col min="1" max="1" width="23.57421875" style="1" customWidth="1"/>
    <col min="2" max="2" width="12.28125" style="1" customWidth="1"/>
    <col min="3" max="3" width="11.00390625" style="1" customWidth="1"/>
    <col min="4" max="4" width="15.57421875" style="1" customWidth="1"/>
    <col min="5" max="5" width="9.421875" style="1" customWidth="1"/>
    <col min="6" max="6" width="11.7109375" style="1" customWidth="1"/>
    <col min="7" max="7" width="7.7109375" style="1" customWidth="1"/>
    <col min="8" max="8" width="14.28125" style="1" customWidth="1"/>
    <col min="9" max="9" width="11.28125" style="1" customWidth="1"/>
    <col min="10" max="10" width="9.57421875" style="1" customWidth="1"/>
    <col min="11" max="11" width="7.8515625" style="1" customWidth="1"/>
    <col min="12" max="12" width="10.8515625" style="1" customWidth="1"/>
    <col min="13" max="13" width="14.7109375" style="1" customWidth="1"/>
    <col min="14" max="14" width="4.57421875" style="1" customWidth="1"/>
    <col min="15" max="15" width="19.28125" style="1" customWidth="1"/>
    <col min="16" max="16" width="20.421875" style="1" customWidth="1"/>
    <col min="17" max="17" width="14.28125" style="1" customWidth="1"/>
    <col min="18" max="18" width="16.8515625" style="1" customWidth="1"/>
    <col min="19" max="19" width="9.8515625" style="1" customWidth="1"/>
    <col min="20" max="20" width="11.28125" style="1" customWidth="1"/>
    <col min="21" max="21" width="14.7109375" style="1" customWidth="1"/>
    <col min="22" max="22" width="16.28125" style="18" hidden="1" customWidth="1"/>
    <col min="23" max="23" width="10.8515625" style="18" hidden="1" customWidth="1"/>
    <col min="24" max="24" width="9.00390625" style="22" hidden="1" customWidth="1"/>
    <col min="25" max="25" width="20.7109375" style="22" hidden="1" customWidth="1"/>
    <col min="26" max="26" width="11.8515625" style="22" hidden="1" customWidth="1"/>
    <col min="27" max="27" width="34.140625" style="22" hidden="1" customWidth="1"/>
    <col min="28" max="28" width="12.28125" style="22" hidden="1" customWidth="1"/>
    <col min="29" max="29" width="11.421875" style="22" hidden="1" customWidth="1"/>
    <col min="30" max="30" width="13.8515625" style="22" hidden="1" customWidth="1"/>
    <col min="31" max="31" width="15.57421875" style="1" hidden="1" customWidth="1"/>
    <col min="32" max="32" width="14.57421875" style="1" hidden="1" customWidth="1"/>
    <col min="33" max="33" width="26.421875" style="1" hidden="1" customWidth="1"/>
    <col min="34" max="35" width="12.7109375" style="1" customWidth="1"/>
    <col min="36" max="36" width="59.8515625" style="1" customWidth="1"/>
    <col min="37" max="58" width="11.421875" style="35" customWidth="1"/>
    <col min="59" max="59" width="23.28125" style="35" customWidth="1"/>
    <col min="60" max="60" width="28.8515625" style="35" customWidth="1"/>
    <col min="61" max="61" width="35.421875" style="1" customWidth="1"/>
    <col min="62" max="62" width="27.7109375" style="1" customWidth="1"/>
    <col min="63" max="63" width="35.28125" style="1" customWidth="1"/>
    <col min="64" max="64" width="34.421875" style="1" customWidth="1"/>
    <col min="65" max="16384" width="11.421875" style="1" customWidth="1"/>
  </cols>
  <sheetData>
    <row r="1" spans="2:30" ht="20.25" customHeight="1" thickTop="1">
      <c r="B1" s="13"/>
      <c r="C1" s="3"/>
      <c r="D1" s="11"/>
      <c r="E1" s="155"/>
      <c r="F1" s="156"/>
      <c r="G1" s="156"/>
      <c r="H1" s="142" t="s">
        <v>214</v>
      </c>
      <c r="I1" s="143"/>
      <c r="J1" s="143"/>
      <c r="K1" s="143"/>
      <c r="L1" s="143"/>
      <c r="M1" s="143"/>
      <c r="N1" s="143"/>
      <c r="O1" s="143"/>
      <c r="P1" s="143"/>
      <c r="Q1" s="144"/>
      <c r="R1" s="9"/>
      <c r="S1" s="9"/>
      <c r="T1" s="11"/>
      <c r="U1" s="13"/>
      <c r="V1" s="17"/>
      <c r="W1" s="17"/>
      <c r="X1" s="18"/>
      <c r="Y1" s="19"/>
      <c r="Z1" s="115"/>
      <c r="AA1" s="115"/>
      <c r="AB1" s="115"/>
      <c r="AC1" s="115"/>
      <c r="AD1" s="115"/>
    </row>
    <row r="2" spans="2:30" ht="17.25" customHeight="1">
      <c r="B2" s="2"/>
      <c r="C2" s="3"/>
      <c r="D2" s="11"/>
      <c r="E2" s="157"/>
      <c r="F2" s="158"/>
      <c r="G2" s="158"/>
      <c r="H2" s="145" t="s">
        <v>8</v>
      </c>
      <c r="I2" s="146"/>
      <c r="J2" s="146"/>
      <c r="K2" s="146"/>
      <c r="L2" s="146"/>
      <c r="M2" s="146"/>
      <c r="N2" s="146"/>
      <c r="O2" s="146"/>
      <c r="P2" s="146"/>
      <c r="Q2" s="147"/>
      <c r="R2" s="10"/>
      <c r="S2" s="10"/>
      <c r="T2" s="11"/>
      <c r="U2" s="13"/>
      <c r="V2" s="20"/>
      <c r="W2" s="20"/>
      <c r="X2" s="18"/>
      <c r="Y2" s="19"/>
      <c r="Z2" s="116"/>
      <c r="AA2" s="116"/>
      <c r="AB2" s="116"/>
      <c r="AC2" s="116"/>
      <c r="AD2" s="116"/>
    </row>
    <row r="3" spans="1:30" ht="20.25" customHeight="1">
      <c r="A3" s="62"/>
      <c r="B3" s="2"/>
      <c r="C3" s="3"/>
      <c r="D3" s="11"/>
      <c r="E3" s="157"/>
      <c r="F3" s="158"/>
      <c r="G3" s="158"/>
      <c r="H3" s="14" t="s">
        <v>5</v>
      </c>
      <c r="I3" s="118" t="s">
        <v>213</v>
      </c>
      <c r="J3" s="118"/>
      <c r="K3" s="118"/>
      <c r="L3" s="118"/>
      <c r="M3" s="14" t="s">
        <v>1</v>
      </c>
      <c r="N3" s="148">
        <v>1</v>
      </c>
      <c r="O3" s="149"/>
      <c r="P3" s="149"/>
      <c r="Q3" s="150"/>
      <c r="R3" s="8"/>
      <c r="S3" s="8"/>
      <c r="T3" s="11"/>
      <c r="U3" s="13"/>
      <c r="V3" s="20"/>
      <c r="W3" s="20"/>
      <c r="X3" s="18"/>
      <c r="Y3" s="19"/>
      <c r="Z3" s="116"/>
      <c r="AA3" s="116"/>
      <c r="AB3" s="116"/>
      <c r="AC3" s="116"/>
      <c r="AD3" s="116"/>
    </row>
    <row r="4" spans="1:30" ht="20.25" customHeight="1" thickBot="1">
      <c r="A4" s="62"/>
      <c r="B4" s="2"/>
      <c r="C4" s="3"/>
      <c r="D4" s="11"/>
      <c r="E4" s="159"/>
      <c r="F4" s="160"/>
      <c r="G4" s="160"/>
      <c r="H4" s="12" t="s">
        <v>6</v>
      </c>
      <c r="I4" s="119">
        <v>42695</v>
      </c>
      <c r="J4" s="119"/>
      <c r="K4" s="119"/>
      <c r="L4" s="119"/>
      <c r="M4" s="12" t="s">
        <v>7</v>
      </c>
      <c r="N4" s="151"/>
      <c r="O4" s="152"/>
      <c r="P4" s="152"/>
      <c r="Q4" s="153"/>
      <c r="R4" s="2"/>
      <c r="S4" s="2"/>
      <c r="T4" s="11"/>
      <c r="U4" s="13"/>
      <c r="V4" s="20"/>
      <c r="W4" s="20"/>
      <c r="X4" s="18"/>
      <c r="Y4" s="19"/>
      <c r="Z4" s="117"/>
      <c r="AA4" s="117"/>
      <c r="AB4" s="117"/>
      <c r="AC4" s="117"/>
      <c r="AD4" s="117"/>
    </row>
    <row r="5" spans="1:60" ht="3.75" customHeight="1" thickTop="1">
      <c r="A5" s="63"/>
      <c r="V5" s="21"/>
      <c r="W5" s="21"/>
      <c r="X5" s="21"/>
      <c r="Y5" s="21"/>
      <c r="Z5" s="21"/>
      <c r="AA5" s="21"/>
      <c r="AB5" s="21"/>
      <c r="AC5" s="21"/>
      <c r="AD5" s="21"/>
      <c r="AK5" s="54"/>
      <c r="AL5" s="54"/>
      <c r="AM5" s="54"/>
      <c r="AN5" s="54"/>
      <c r="AO5" s="54"/>
      <c r="AP5" s="54"/>
      <c r="AQ5" s="54"/>
      <c r="AR5" s="54"/>
      <c r="AS5" s="54"/>
      <c r="AT5" s="54"/>
      <c r="AU5" s="54"/>
      <c r="AV5" s="54"/>
      <c r="AW5" s="54"/>
      <c r="AX5" s="54"/>
      <c r="AY5" s="54"/>
      <c r="AZ5" s="54"/>
      <c r="BA5" s="54"/>
      <c r="BB5" s="54"/>
      <c r="BC5" s="54"/>
      <c r="BD5" s="54"/>
      <c r="BE5" s="54"/>
      <c r="BF5" s="54"/>
      <c r="BG5" s="54"/>
      <c r="BH5" s="54"/>
    </row>
    <row r="6" spans="1:30" ht="7.5" customHeight="1" hidden="1">
      <c r="A6" s="62"/>
      <c r="B6" s="16"/>
      <c r="C6" s="16"/>
      <c r="D6" s="16"/>
      <c r="E6" s="16"/>
      <c r="F6" s="16"/>
      <c r="G6" s="16"/>
      <c r="H6" s="16"/>
      <c r="I6" s="16"/>
      <c r="J6" s="16"/>
      <c r="K6" s="16"/>
      <c r="L6" s="16"/>
      <c r="M6" s="16"/>
      <c r="N6" s="16"/>
      <c r="O6" s="16"/>
      <c r="P6" s="16"/>
      <c r="Q6" s="16"/>
      <c r="R6" s="16"/>
      <c r="S6" s="16"/>
      <c r="T6" s="16"/>
      <c r="U6" s="89"/>
      <c r="V6" s="90"/>
      <c r="W6" s="90"/>
      <c r="X6" s="90"/>
      <c r="Y6" s="90"/>
      <c r="Z6" s="90"/>
      <c r="AA6" s="90"/>
      <c r="AB6" s="90"/>
      <c r="AC6" s="90"/>
      <c r="AD6" s="90"/>
    </row>
    <row r="7" spans="1:60" s="4" customFormat="1" ht="16.5">
      <c r="A7" s="64"/>
      <c r="B7" s="154" t="s">
        <v>47</v>
      </c>
      <c r="C7" s="154"/>
      <c r="D7" s="154"/>
      <c r="E7" s="154"/>
      <c r="F7" s="154"/>
      <c r="G7" s="154"/>
      <c r="H7" s="154"/>
      <c r="I7" s="154"/>
      <c r="J7" s="154"/>
      <c r="K7" s="154"/>
      <c r="L7" s="154"/>
      <c r="M7" s="154"/>
      <c r="N7" s="154"/>
      <c r="O7" s="154"/>
      <c r="P7" s="154"/>
      <c r="Q7" s="154"/>
      <c r="R7" s="154"/>
      <c r="S7" s="154"/>
      <c r="T7" s="154"/>
      <c r="U7" s="163" t="s">
        <v>47</v>
      </c>
      <c r="V7" s="163"/>
      <c r="W7" s="163"/>
      <c r="X7" s="163"/>
      <c r="Y7" s="163"/>
      <c r="Z7" s="163"/>
      <c r="AA7" s="163"/>
      <c r="AB7" s="163"/>
      <c r="AC7" s="163"/>
      <c r="AD7" s="163"/>
      <c r="AE7" s="163"/>
      <c r="AF7" s="163"/>
      <c r="AG7" s="163"/>
      <c r="AH7" s="163"/>
      <c r="AI7" s="163"/>
      <c r="AJ7" s="163"/>
      <c r="AK7" s="24"/>
      <c r="AL7" s="24"/>
      <c r="AM7" s="24"/>
      <c r="AN7" s="24"/>
      <c r="AO7" s="24"/>
      <c r="AP7" s="24"/>
      <c r="AQ7" s="24"/>
      <c r="AR7" s="24"/>
      <c r="AS7" s="24"/>
      <c r="AT7" s="24"/>
      <c r="AU7" s="24"/>
      <c r="AV7" s="24"/>
      <c r="AW7" s="24"/>
      <c r="AX7" s="24"/>
      <c r="AY7" s="24"/>
      <c r="AZ7" s="24"/>
      <c r="BA7" s="24"/>
      <c r="BB7" s="24"/>
      <c r="BC7" s="24"/>
      <c r="BD7" s="24"/>
      <c r="BE7" s="24"/>
      <c r="BF7" s="24"/>
      <c r="BG7" s="24"/>
      <c r="BH7" s="24"/>
    </row>
    <row r="8" spans="1:60" s="4" customFormat="1" ht="6" customHeight="1" thickBot="1">
      <c r="A8" s="64"/>
      <c r="B8" s="73"/>
      <c r="C8" s="73"/>
      <c r="D8" s="73"/>
      <c r="E8" s="73"/>
      <c r="F8" s="73"/>
      <c r="G8" s="73"/>
      <c r="H8" s="73"/>
      <c r="I8" s="73"/>
      <c r="J8" s="73"/>
      <c r="K8" s="73"/>
      <c r="L8" s="73"/>
      <c r="M8" s="73"/>
      <c r="N8" s="73"/>
      <c r="O8" s="73"/>
      <c r="P8" s="73"/>
      <c r="Q8" s="73"/>
      <c r="R8" s="73"/>
      <c r="S8" s="73"/>
      <c r="T8" s="73"/>
      <c r="U8" s="91"/>
      <c r="V8" s="92"/>
      <c r="W8" s="92"/>
      <c r="X8" s="92"/>
      <c r="Y8" s="92"/>
      <c r="Z8" s="92"/>
      <c r="AA8" s="92"/>
      <c r="AB8" s="92"/>
      <c r="AC8" s="92"/>
      <c r="AD8" s="92"/>
      <c r="AK8" s="24"/>
      <c r="AL8" s="24"/>
      <c r="AM8" s="24"/>
      <c r="AN8" s="24"/>
      <c r="AO8" s="24"/>
      <c r="AP8" s="24"/>
      <c r="AQ8" s="24"/>
      <c r="AR8" s="24"/>
      <c r="AS8" s="24"/>
      <c r="AT8" s="24"/>
      <c r="AU8" s="24"/>
      <c r="AV8" s="24"/>
      <c r="AW8" s="24"/>
      <c r="AX8" s="24"/>
      <c r="AY8" s="24"/>
      <c r="AZ8" s="24"/>
      <c r="BA8" s="24"/>
      <c r="BB8" s="24"/>
      <c r="BC8" s="24"/>
      <c r="BD8" s="24"/>
      <c r="BE8" s="24"/>
      <c r="BF8" s="24"/>
      <c r="BG8" s="24"/>
      <c r="BH8" s="24"/>
    </row>
    <row r="9" spans="1:60" s="5" customFormat="1" ht="17.25" customHeight="1" thickTop="1">
      <c r="A9" s="65"/>
      <c r="B9" s="121" t="s">
        <v>12</v>
      </c>
      <c r="C9" s="121" t="s">
        <v>16</v>
      </c>
      <c r="D9" s="121" t="s">
        <v>17</v>
      </c>
      <c r="E9" s="121"/>
      <c r="F9" s="121" t="s">
        <v>18</v>
      </c>
      <c r="G9" s="121"/>
      <c r="H9" s="121" t="s">
        <v>19</v>
      </c>
      <c r="I9" s="121"/>
      <c r="J9" s="121" t="s">
        <v>43</v>
      </c>
      <c r="K9" s="121"/>
      <c r="L9" s="121" t="s">
        <v>13</v>
      </c>
      <c r="M9" s="121"/>
      <c r="N9" s="121"/>
      <c r="O9" s="121" t="s">
        <v>25</v>
      </c>
      <c r="P9" s="121" t="s">
        <v>22</v>
      </c>
      <c r="Q9" s="121" t="s">
        <v>21</v>
      </c>
      <c r="R9" s="121" t="s">
        <v>184</v>
      </c>
      <c r="S9" s="121" t="s">
        <v>14</v>
      </c>
      <c r="T9" s="121" t="s">
        <v>20</v>
      </c>
      <c r="U9" s="121" t="s">
        <v>210</v>
      </c>
      <c r="V9" s="124" t="s">
        <v>15</v>
      </c>
      <c r="W9" s="124"/>
      <c r="X9" s="124"/>
      <c r="Y9" s="124"/>
      <c r="Z9" s="124"/>
      <c r="AA9" s="124"/>
      <c r="AB9" s="124"/>
      <c r="AC9" s="124"/>
      <c r="AD9" s="124"/>
      <c r="AE9" s="68"/>
      <c r="AF9" s="68"/>
      <c r="AG9" s="68"/>
      <c r="AH9" s="162" t="s">
        <v>15</v>
      </c>
      <c r="AI9" s="162"/>
      <c r="AJ9" s="162"/>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5" customFormat="1" ht="17.25" customHeight="1">
      <c r="A10" s="65"/>
      <c r="B10" s="121"/>
      <c r="C10" s="121"/>
      <c r="D10" s="121"/>
      <c r="E10" s="121"/>
      <c r="F10" s="121"/>
      <c r="G10" s="121"/>
      <c r="H10" s="121"/>
      <c r="I10" s="121"/>
      <c r="J10" s="121"/>
      <c r="K10" s="121"/>
      <c r="L10" s="121"/>
      <c r="M10" s="121"/>
      <c r="N10" s="121"/>
      <c r="O10" s="121"/>
      <c r="P10" s="121"/>
      <c r="Q10" s="121"/>
      <c r="R10" s="121"/>
      <c r="S10" s="121"/>
      <c r="T10" s="121"/>
      <c r="U10" s="121"/>
      <c r="V10" s="126">
        <v>43132</v>
      </c>
      <c r="W10" s="126"/>
      <c r="X10" s="127"/>
      <c r="Y10" s="127"/>
      <c r="Z10" s="127"/>
      <c r="AA10" s="128"/>
      <c r="AB10" s="113">
        <v>43160</v>
      </c>
      <c r="AC10" s="114"/>
      <c r="AD10" s="114"/>
      <c r="AE10" s="113">
        <v>43252</v>
      </c>
      <c r="AF10" s="114"/>
      <c r="AG10" s="114"/>
      <c r="AH10" s="120" t="s">
        <v>219</v>
      </c>
      <c r="AI10" s="121"/>
      <c r="AJ10" s="121"/>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row>
    <row r="11" spans="1:60" s="5" customFormat="1" ht="24.75" customHeight="1">
      <c r="A11" s="65"/>
      <c r="B11" s="121"/>
      <c r="C11" s="121"/>
      <c r="D11" s="121"/>
      <c r="E11" s="121"/>
      <c r="F11" s="121"/>
      <c r="G11" s="121"/>
      <c r="H11" s="121"/>
      <c r="I11" s="121"/>
      <c r="J11" s="121"/>
      <c r="K11" s="121"/>
      <c r="L11" s="121"/>
      <c r="M11" s="121"/>
      <c r="N11" s="121"/>
      <c r="O11" s="121"/>
      <c r="P11" s="121"/>
      <c r="Q11" s="121"/>
      <c r="R11" s="121"/>
      <c r="S11" s="125"/>
      <c r="T11" s="125"/>
      <c r="U11" s="125"/>
      <c r="V11" s="69" t="s">
        <v>11</v>
      </c>
      <c r="W11" s="69"/>
      <c r="X11" s="70" t="s">
        <v>23</v>
      </c>
      <c r="Y11" s="122" t="s">
        <v>24</v>
      </c>
      <c r="Z11" s="123"/>
      <c r="AA11" s="123"/>
      <c r="AB11" s="74" t="s">
        <v>11</v>
      </c>
      <c r="AC11" s="74" t="s">
        <v>23</v>
      </c>
      <c r="AD11" s="74" t="s">
        <v>24</v>
      </c>
      <c r="AE11" s="74" t="s">
        <v>11</v>
      </c>
      <c r="AF11" s="74" t="s">
        <v>23</v>
      </c>
      <c r="AG11" s="74" t="s">
        <v>24</v>
      </c>
      <c r="AH11" s="75" t="s">
        <v>11</v>
      </c>
      <c r="AI11" s="71" t="s">
        <v>23</v>
      </c>
      <c r="AJ11" s="72" t="s">
        <v>24</v>
      </c>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6" customFormat="1" ht="108.75" customHeight="1">
      <c r="A12" s="66"/>
      <c r="B12" s="161" t="s">
        <v>29</v>
      </c>
      <c r="C12" s="106" t="s">
        <v>33</v>
      </c>
      <c r="D12" s="106" t="s">
        <v>36</v>
      </c>
      <c r="E12" s="106"/>
      <c r="F12" s="106" t="s">
        <v>38</v>
      </c>
      <c r="G12" s="106"/>
      <c r="H12" s="106" t="s">
        <v>39</v>
      </c>
      <c r="I12" s="106"/>
      <c r="J12" s="106" t="s">
        <v>41</v>
      </c>
      <c r="K12" s="106"/>
      <c r="L12" s="100" t="s">
        <v>185</v>
      </c>
      <c r="M12" s="100"/>
      <c r="N12" s="100"/>
      <c r="O12" s="80" t="s">
        <v>48</v>
      </c>
      <c r="P12" s="55" t="s">
        <v>49</v>
      </c>
      <c r="Q12" s="57" t="s">
        <v>73</v>
      </c>
      <c r="R12" s="110">
        <f>67130000+139000000</f>
        <v>206130000</v>
      </c>
      <c r="S12" s="15">
        <v>43102</v>
      </c>
      <c r="T12" s="15">
        <v>43465</v>
      </c>
      <c r="U12" s="76">
        <v>0.5</v>
      </c>
      <c r="V12" s="43">
        <v>43164</v>
      </c>
      <c r="W12" s="77">
        <v>0.5</v>
      </c>
      <c r="X12" s="39">
        <v>0.05</v>
      </c>
      <c r="Y12" s="101" t="s">
        <v>101</v>
      </c>
      <c r="Z12" s="111"/>
      <c r="AA12" s="111"/>
      <c r="AB12" s="78">
        <v>43195</v>
      </c>
      <c r="AC12" s="79">
        <v>0.125</v>
      </c>
      <c r="AD12" s="38" t="s">
        <v>128</v>
      </c>
      <c r="AE12" s="47">
        <v>43287</v>
      </c>
      <c r="AF12" s="48">
        <v>0.33</v>
      </c>
      <c r="AG12" s="49" t="s">
        <v>192</v>
      </c>
      <c r="AH12" s="58">
        <v>43383</v>
      </c>
      <c r="AI12" s="94">
        <v>0.4</v>
      </c>
      <c r="AJ12" s="59" t="s">
        <v>201</v>
      </c>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row>
    <row r="13" spans="1:60" s="6" customFormat="1" ht="274.5" customHeight="1">
      <c r="A13" s="66"/>
      <c r="B13" s="161"/>
      <c r="C13" s="106"/>
      <c r="D13" s="106"/>
      <c r="E13" s="106"/>
      <c r="F13" s="106"/>
      <c r="G13" s="106"/>
      <c r="H13" s="106"/>
      <c r="I13" s="106"/>
      <c r="J13" s="106"/>
      <c r="K13" s="106"/>
      <c r="L13" s="100" t="s">
        <v>186</v>
      </c>
      <c r="M13" s="100"/>
      <c r="N13" s="100"/>
      <c r="O13" s="55" t="s">
        <v>130</v>
      </c>
      <c r="P13" s="55" t="s">
        <v>70</v>
      </c>
      <c r="Q13" s="57" t="s">
        <v>177</v>
      </c>
      <c r="R13" s="110"/>
      <c r="S13" s="15">
        <v>43102</v>
      </c>
      <c r="T13" s="15">
        <v>43465</v>
      </c>
      <c r="U13" s="76">
        <v>0.5</v>
      </c>
      <c r="V13" s="43">
        <v>43164</v>
      </c>
      <c r="W13" s="77">
        <v>0.5</v>
      </c>
      <c r="X13" s="39">
        <v>0.03</v>
      </c>
      <c r="Y13" s="112" t="s">
        <v>116</v>
      </c>
      <c r="Z13" s="111"/>
      <c r="AA13" s="111"/>
      <c r="AB13" s="78">
        <v>43195</v>
      </c>
      <c r="AC13" s="45">
        <v>0.03</v>
      </c>
      <c r="AD13" s="38" t="s">
        <v>129</v>
      </c>
      <c r="AE13" s="47">
        <v>43287</v>
      </c>
      <c r="AF13" s="50">
        <v>0.25</v>
      </c>
      <c r="AG13" s="49" t="s">
        <v>193</v>
      </c>
      <c r="AH13" s="58">
        <v>43383</v>
      </c>
      <c r="AI13" s="95">
        <v>0.3</v>
      </c>
      <c r="AJ13" s="59" t="s">
        <v>202</v>
      </c>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row>
    <row r="14" spans="1:60" s="6" customFormat="1" ht="175.5" customHeight="1">
      <c r="A14" s="67"/>
      <c r="B14" s="161" t="s">
        <v>27</v>
      </c>
      <c r="C14" s="161" t="s">
        <v>31</v>
      </c>
      <c r="D14" s="106" t="s">
        <v>46</v>
      </c>
      <c r="E14" s="106"/>
      <c r="F14" s="106" t="s">
        <v>38</v>
      </c>
      <c r="G14" s="106"/>
      <c r="H14" s="106" t="s">
        <v>39</v>
      </c>
      <c r="I14" s="106"/>
      <c r="J14" s="106" t="s">
        <v>41</v>
      </c>
      <c r="K14" s="106"/>
      <c r="L14" s="100" t="s">
        <v>91</v>
      </c>
      <c r="M14" s="100"/>
      <c r="N14" s="100"/>
      <c r="O14" s="55" t="s">
        <v>50</v>
      </c>
      <c r="P14" s="55" t="s">
        <v>61</v>
      </c>
      <c r="Q14" s="55" t="s">
        <v>176</v>
      </c>
      <c r="R14" s="110">
        <v>3472821029</v>
      </c>
      <c r="S14" s="15">
        <v>43101</v>
      </c>
      <c r="T14" s="15">
        <v>43465</v>
      </c>
      <c r="U14" s="76">
        <v>0.5</v>
      </c>
      <c r="V14" s="43">
        <v>43164</v>
      </c>
      <c r="W14" s="77">
        <v>0.5</v>
      </c>
      <c r="X14" s="39">
        <v>0.125</v>
      </c>
      <c r="Y14" s="101" t="s">
        <v>144</v>
      </c>
      <c r="Z14" s="101"/>
      <c r="AA14" s="101"/>
      <c r="AB14" s="78">
        <v>43195</v>
      </c>
      <c r="AC14" s="79">
        <v>0.125</v>
      </c>
      <c r="AD14" s="37" t="s">
        <v>124</v>
      </c>
      <c r="AE14" s="47">
        <v>43287</v>
      </c>
      <c r="AF14" s="48">
        <v>0.21</v>
      </c>
      <c r="AG14" s="51" t="s">
        <v>146</v>
      </c>
      <c r="AH14" s="58">
        <v>43383</v>
      </c>
      <c r="AI14" s="94">
        <v>0.3</v>
      </c>
      <c r="AJ14" s="60" t="s">
        <v>203</v>
      </c>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row>
    <row r="15" spans="1:60" s="6" customFormat="1" ht="48" customHeight="1">
      <c r="A15" s="67"/>
      <c r="B15" s="161"/>
      <c r="C15" s="161"/>
      <c r="D15" s="106"/>
      <c r="E15" s="106"/>
      <c r="F15" s="106"/>
      <c r="G15" s="106"/>
      <c r="H15" s="106"/>
      <c r="I15" s="106"/>
      <c r="J15" s="106"/>
      <c r="K15" s="106"/>
      <c r="L15" s="100" t="s">
        <v>92</v>
      </c>
      <c r="M15" s="100"/>
      <c r="N15" s="100"/>
      <c r="O15" s="55" t="s">
        <v>51</v>
      </c>
      <c r="P15" s="55" t="s">
        <v>62</v>
      </c>
      <c r="Q15" s="55" t="s">
        <v>52</v>
      </c>
      <c r="R15" s="110"/>
      <c r="S15" s="15">
        <v>43160</v>
      </c>
      <c r="T15" s="15">
        <v>43434</v>
      </c>
      <c r="U15" s="76">
        <v>0.25</v>
      </c>
      <c r="V15" s="43">
        <v>43164</v>
      </c>
      <c r="W15" s="77">
        <v>0.25</v>
      </c>
      <c r="X15" s="39">
        <v>0</v>
      </c>
      <c r="Y15" s="101" t="s">
        <v>102</v>
      </c>
      <c r="Z15" s="101"/>
      <c r="AA15" s="101"/>
      <c r="AB15" s="78">
        <v>43195</v>
      </c>
      <c r="AC15" s="45">
        <v>0.05</v>
      </c>
      <c r="AD15" s="37" t="s">
        <v>123</v>
      </c>
      <c r="AE15" s="47">
        <v>43287</v>
      </c>
      <c r="AF15" s="50">
        <v>0.25</v>
      </c>
      <c r="AG15" s="51" t="s">
        <v>149</v>
      </c>
      <c r="AH15" s="58">
        <v>43383</v>
      </c>
      <c r="AI15" s="95">
        <v>0.25</v>
      </c>
      <c r="AJ15" s="60" t="s">
        <v>204</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row>
    <row r="16" spans="1:60" s="6" customFormat="1" ht="54" customHeight="1">
      <c r="A16" s="67"/>
      <c r="B16" s="161"/>
      <c r="C16" s="161"/>
      <c r="D16" s="106"/>
      <c r="E16" s="106"/>
      <c r="F16" s="106"/>
      <c r="G16" s="106"/>
      <c r="H16" s="106"/>
      <c r="I16" s="106"/>
      <c r="J16" s="106"/>
      <c r="K16" s="106"/>
      <c r="L16" s="100" t="s">
        <v>93</v>
      </c>
      <c r="M16" s="100"/>
      <c r="N16" s="100"/>
      <c r="O16" s="55" t="s">
        <v>53</v>
      </c>
      <c r="P16" s="55" t="s">
        <v>63</v>
      </c>
      <c r="Q16" s="55" t="s">
        <v>54</v>
      </c>
      <c r="R16" s="110"/>
      <c r="S16" s="15" t="s">
        <v>55</v>
      </c>
      <c r="T16" s="15" t="s">
        <v>56</v>
      </c>
      <c r="U16" s="76">
        <v>0.25</v>
      </c>
      <c r="V16" s="43">
        <v>43164</v>
      </c>
      <c r="W16" s="77">
        <v>0.25</v>
      </c>
      <c r="X16" s="39">
        <v>0</v>
      </c>
      <c r="Y16" s="101" t="s">
        <v>103</v>
      </c>
      <c r="Z16" s="101"/>
      <c r="AA16" s="101"/>
      <c r="AB16" s="78">
        <v>43195</v>
      </c>
      <c r="AC16" s="45">
        <v>0.04</v>
      </c>
      <c r="AD16" s="37" t="s">
        <v>122</v>
      </c>
      <c r="AE16" s="47">
        <v>43287</v>
      </c>
      <c r="AF16" s="50">
        <v>0.1</v>
      </c>
      <c r="AG16" s="51" t="s">
        <v>150</v>
      </c>
      <c r="AH16" s="58">
        <v>43383</v>
      </c>
      <c r="AI16" s="95">
        <v>0.2</v>
      </c>
      <c r="AJ16" s="60" t="s">
        <v>198</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row>
    <row r="17" spans="1:60" s="6" customFormat="1" ht="291.75" customHeight="1">
      <c r="A17" s="67"/>
      <c r="B17" s="100" t="s">
        <v>44</v>
      </c>
      <c r="C17" s="100" t="s">
        <v>45</v>
      </c>
      <c r="D17" s="100" t="s">
        <v>35</v>
      </c>
      <c r="E17" s="100"/>
      <c r="F17" s="100" t="s">
        <v>38</v>
      </c>
      <c r="G17" s="100"/>
      <c r="H17" s="100" t="s">
        <v>40</v>
      </c>
      <c r="I17" s="100"/>
      <c r="J17" s="100" t="s">
        <v>42</v>
      </c>
      <c r="K17" s="100"/>
      <c r="L17" s="100" t="s">
        <v>165</v>
      </c>
      <c r="M17" s="100"/>
      <c r="N17" s="100"/>
      <c r="O17" s="55" t="s">
        <v>167</v>
      </c>
      <c r="P17" s="55" t="s">
        <v>168</v>
      </c>
      <c r="Q17" s="55" t="s">
        <v>166</v>
      </c>
      <c r="R17" s="108">
        <f>343235064+1115916</f>
        <v>344350980</v>
      </c>
      <c r="S17" s="43">
        <v>43132</v>
      </c>
      <c r="T17" s="43">
        <v>43312</v>
      </c>
      <c r="U17" s="76">
        <v>1</v>
      </c>
      <c r="V17" s="81">
        <v>43164</v>
      </c>
      <c r="W17" s="82">
        <v>1</v>
      </c>
      <c r="X17" s="46">
        <v>0</v>
      </c>
      <c r="Y17" s="102" t="s">
        <v>110</v>
      </c>
      <c r="Z17" s="102"/>
      <c r="AA17" s="102"/>
      <c r="AB17" s="78">
        <v>43195</v>
      </c>
      <c r="AC17" s="83">
        <v>0</v>
      </c>
      <c r="AD17" s="38" t="s">
        <v>133</v>
      </c>
      <c r="AE17" s="47">
        <v>43287</v>
      </c>
      <c r="AF17" s="52">
        <v>0</v>
      </c>
      <c r="AG17" s="49" t="s">
        <v>194</v>
      </c>
      <c r="AH17" s="58">
        <v>43383</v>
      </c>
      <c r="AI17" s="96">
        <v>0.755</v>
      </c>
      <c r="AJ17" s="59" t="s">
        <v>222</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row>
    <row r="18" spans="1:60" s="6" customFormat="1" ht="68.25" customHeight="1">
      <c r="A18" s="67"/>
      <c r="B18" s="100"/>
      <c r="C18" s="100"/>
      <c r="D18" s="100"/>
      <c r="E18" s="100"/>
      <c r="F18" s="100"/>
      <c r="G18" s="100"/>
      <c r="H18" s="100"/>
      <c r="I18" s="100"/>
      <c r="J18" s="100"/>
      <c r="K18" s="100"/>
      <c r="L18" s="100" t="s">
        <v>160</v>
      </c>
      <c r="M18" s="100"/>
      <c r="N18" s="100"/>
      <c r="O18" s="55" t="s">
        <v>172</v>
      </c>
      <c r="P18" s="55" t="s">
        <v>173</v>
      </c>
      <c r="Q18" s="55" t="s">
        <v>174</v>
      </c>
      <c r="R18" s="108"/>
      <c r="S18" s="43">
        <v>43313</v>
      </c>
      <c r="T18" s="43">
        <v>43465</v>
      </c>
      <c r="U18" s="76">
        <v>1</v>
      </c>
      <c r="V18" s="81">
        <v>43164</v>
      </c>
      <c r="W18" s="82">
        <v>1</v>
      </c>
      <c r="X18" s="46">
        <v>0</v>
      </c>
      <c r="Y18" s="102" t="s">
        <v>111</v>
      </c>
      <c r="Z18" s="102"/>
      <c r="AA18" s="102"/>
      <c r="AB18" s="78">
        <v>43195</v>
      </c>
      <c r="AC18" s="44">
        <f>+(16/69)</f>
        <v>0.2318840579710145</v>
      </c>
      <c r="AD18" s="38" t="s">
        <v>134</v>
      </c>
      <c r="AE18" s="47">
        <v>43287</v>
      </c>
      <c r="AF18" s="52">
        <v>0.79</v>
      </c>
      <c r="AG18" s="49" t="s">
        <v>195</v>
      </c>
      <c r="AH18" s="58">
        <v>43383</v>
      </c>
      <c r="AI18" s="97">
        <v>1</v>
      </c>
      <c r="AJ18" s="59" t="s">
        <v>209</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row>
    <row r="19" spans="1:60" s="6" customFormat="1" ht="255.75" customHeight="1">
      <c r="A19" s="67"/>
      <c r="B19" s="100"/>
      <c r="C19" s="100"/>
      <c r="D19" s="100"/>
      <c r="E19" s="100"/>
      <c r="F19" s="100"/>
      <c r="G19" s="100"/>
      <c r="H19" s="100"/>
      <c r="I19" s="100"/>
      <c r="J19" s="100"/>
      <c r="K19" s="100"/>
      <c r="L19" s="100" t="s">
        <v>170</v>
      </c>
      <c r="M19" s="100"/>
      <c r="N19" s="100"/>
      <c r="O19" s="55" t="s">
        <v>169</v>
      </c>
      <c r="P19" s="55" t="s">
        <v>171</v>
      </c>
      <c r="Q19" s="55" t="s">
        <v>175</v>
      </c>
      <c r="R19" s="108"/>
      <c r="S19" s="43">
        <v>43313</v>
      </c>
      <c r="T19" s="43">
        <v>43465</v>
      </c>
      <c r="U19" s="76">
        <v>1</v>
      </c>
      <c r="V19" s="81">
        <v>43164</v>
      </c>
      <c r="W19" s="82">
        <v>1</v>
      </c>
      <c r="X19" s="46">
        <v>0</v>
      </c>
      <c r="Y19" s="102" t="s">
        <v>112</v>
      </c>
      <c r="Z19" s="102"/>
      <c r="AA19" s="102"/>
      <c r="AB19" s="78">
        <v>43195</v>
      </c>
      <c r="AC19" s="44">
        <f>4/25</f>
        <v>0.16</v>
      </c>
      <c r="AD19" s="38" t="s">
        <v>136</v>
      </c>
      <c r="AE19" s="47">
        <v>43287</v>
      </c>
      <c r="AF19" s="52">
        <v>0.4</v>
      </c>
      <c r="AG19" s="49" t="s">
        <v>196</v>
      </c>
      <c r="AH19" s="58">
        <v>43383</v>
      </c>
      <c r="AI19" s="96">
        <v>0.81</v>
      </c>
      <c r="AJ19" s="59" t="s">
        <v>217</v>
      </c>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row>
    <row r="20" spans="1:60" s="6" customFormat="1" ht="177" customHeight="1">
      <c r="A20" s="67"/>
      <c r="B20" s="105" t="s">
        <v>44</v>
      </c>
      <c r="C20" s="138" t="s">
        <v>45</v>
      </c>
      <c r="D20" s="138" t="s">
        <v>35</v>
      </c>
      <c r="E20" s="138"/>
      <c r="F20" s="138" t="s">
        <v>38</v>
      </c>
      <c r="G20" s="138"/>
      <c r="H20" s="100" t="s">
        <v>40</v>
      </c>
      <c r="I20" s="100"/>
      <c r="J20" s="100" t="s">
        <v>42</v>
      </c>
      <c r="K20" s="100"/>
      <c r="L20" s="100" t="s">
        <v>181</v>
      </c>
      <c r="M20" s="100"/>
      <c r="N20" s="100"/>
      <c r="O20" s="55" t="s">
        <v>75</v>
      </c>
      <c r="P20" s="55" t="s">
        <v>76</v>
      </c>
      <c r="Q20" s="55" t="s">
        <v>57</v>
      </c>
      <c r="R20" s="108"/>
      <c r="S20" s="43">
        <v>43132</v>
      </c>
      <c r="T20" s="43">
        <v>43465</v>
      </c>
      <c r="U20" s="76">
        <v>1</v>
      </c>
      <c r="V20" s="43">
        <v>43164</v>
      </c>
      <c r="W20" s="77">
        <v>1</v>
      </c>
      <c r="X20" s="39">
        <v>0.15</v>
      </c>
      <c r="Y20" s="99" t="s">
        <v>113</v>
      </c>
      <c r="Z20" s="99"/>
      <c r="AA20" s="99"/>
      <c r="AB20" s="78">
        <v>43195</v>
      </c>
      <c r="AC20" s="45">
        <v>0.17</v>
      </c>
      <c r="AD20" s="84" t="s">
        <v>137</v>
      </c>
      <c r="AE20" s="47">
        <v>43287</v>
      </c>
      <c r="AF20" s="50">
        <v>0.3</v>
      </c>
      <c r="AG20" s="49" t="s">
        <v>197</v>
      </c>
      <c r="AH20" s="58">
        <v>43383</v>
      </c>
      <c r="AI20" s="95">
        <v>0.4</v>
      </c>
      <c r="AJ20" s="59" t="s">
        <v>207</v>
      </c>
      <c r="AK20" s="25"/>
      <c r="AL20" s="25">
        <f>+AL19/2</f>
        <v>0</v>
      </c>
      <c r="AM20" s="25"/>
      <c r="AN20" s="25"/>
      <c r="AO20" s="25"/>
      <c r="AP20" s="25"/>
      <c r="AQ20" s="25"/>
      <c r="AR20" s="25"/>
      <c r="AS20" s="25"/>
      <c r="AT20" s="25"/>
      <c r="AU20" s="25"/>
      <c r="AV20" s="25"/>
      <c r="AW20" s="25"/>
      <c r="AX20" s="25"/>
      <c r="AY20" s="25"/>
      <c r="AZ20" s="25"/>
      <c r="BA20" s="25"/>
      <c r="BB20" s="25"/>
      <c r="BC20" s="25"/>
      <c r="BD20" s="25"/>
      <c r="BE20" s="25"/>
      <c r="BF20" s="25"/>
      <c r="BG20" s="25"/>
      <c r="BH20" s="25"/>
    </row>
    <row r="21" spans="1:60" s="6" customFormat="1" ht="122.25" customHeight="1">
      <c r="A21" s="67"/>
      <c r="B21" s="105"/>
      <c r="C21" s="138"/>
      <c r="D21" s="138"/>
      <c r="E21" s="138"/>
      <c r="F21" s="138"/>
      <c r="G21" s="138"/>
      <c r="H21" s="100" t="s">
        <v>40</v>
      </c>
      <c r="I21" s="100"/>
      <c r="J21" s="100" t="s">
        <v>42</v>
      </c>
      <c r="K21" s="100"/>
      <c r="L21" s="100" t="s">
        <v>182</v>
      </c>
      <c r="M21" s="100"/>
      <c r="N21" s="100"/>
      <c r="O21" s="55" t="s">
        <v>78</v>
      </c>
      <c r="P21" s="55" t="s">
        <v>81</v>
      </c>
      <c r="Q21" s="55" t="s">
        <v>57</v>
      </c>
      <c r="R21" s="108"/>
      <c r="S21" s="43">
        <v>43132</v>
      </c>
      <c r="T21" s="43">
        <v>43465</v>
      </c>
      <c r="U21" s="76">
        <v>1</v>
      </c>
      <c r="V21" s="43">
        <v>43164</v>
      </c>
      <c r="W21" s="77">
        <v>1</v>
      </c>
      <c r="X21" s="39">
        <v>0.12</v>
      </c>
      <c r="Y21" s="103" t="s">
        <v>114</v>
      </c>
      <c r="Z21" s="103"/>
      <c r="AA21" s="103"/>
      <c r="AB21" s="78">
        <v>43195</v>
      </c>
      <c r="AC21" s="45">
        <v>0.19</v>
      </c>
      <c r="AD21" s="85" t="s">
        <v>135</v>
      </c>
      <c r="AE21" s="47">
        <v>43287</v>
      </c>
      <c r="AF21" s="50">
        <v>0.42</v>
      </c>
      <c r="AG21" s="49" t="s">
        <v>138</v>
      </c>
      <c r="AH21" s="58">
        <v>43383</v>
      </c>
      <c r="AI21" s="95">
        <v>0.62</v>
      </c>
      <c r="AJ21" s="61" t="s">
        <v>218</v>
      </c>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row>
    <row r="22" spans="1:60" s="6" customFormat="1" ht="99" customHeight="1">
      <c r="A22" s="67"/>
      <c r="B22" s="105"/>
      <c r="C22" s="138"/>
      <c r="D22" s="138"/>
      <c r="E22" s="138"/>
      <c r="F22" s="138"/>
      <c r="G22" s="138"/>
      <c r="H22" s="100" t="s">
        <v>40</v>
      </c>
      <c r="I22" s="100"/>
      <c r="J22" s="100" t="s">
        <v>42</v>
      </c>
      <c r="K22" s="100"/>
      <c r="L22" s="105" t="s">
        <v>183</v>
      </c>
      <c r="M22" s="105"/>
      <c r="N22" s="105"/>
      <c r="O22" s="55" t="s">
        <v>79</v>
      </c>
      <c r="P22" s="55" t="s">
        <v>80</v>
      </c>
      <c r="Q22" s="55" t="s">
        <v>77</v>
      </c>
      <c r="R22" s="108"/>
      <c r="S22" s="43">
        <v>43160</v>
      </c>
      <c r="T22" s="43">
        <v>43465</v>
      </c>
      <c r="U22" s="76">
        <v>1</v>
      </c>
      <c r="V22" s="43">
        <v>43164</v>
      </c>
      <c r="W22" s="77">
        <v>1</v>
      </c>
      <c r="X22" s="39">
        <v>0.35</v>
      </c>
      <c r="Y22" s="104" t="s">
        <v>115</v>
      </c>
      <c r="Z22" s="104"/>
      <c r="AA22" s="104"/>
      <c r="AB22" s="78">
        <v>43195</v>
      </c>
      <c r="AC22" s="45">
        <v>0.35</v>
      </c>
      <c r="AD22" s="84" t="s">
        <v>115</v>
      </c>
      <c r="AE22" s="47">
        <v>43287</v>
      </c>
      <c r="AF22" s="50">
        <v>0.35</v>
      </c>
      <c r="AG22" s="49" t="s">
        <v>143</v>
      </c>
      <c r="AH22" s="58">
        <v>43383</v>
      </c>
      <c r="AI22" s="95">
        <v>0.67</v>
      </c>
      <c r="AJ22" s="59" t="s">
        <v>208</v>
      </c>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row>
    <row r="23" spans="1:60" s="6" customFormat="1" ht="176.25" customHeight="1">
      <c r="A23" s="67"/>
      <c r="B23" s="105" t="s">
        <v>26</v>
      </c>
      <c r="C23" s="138" t="s">
        <v>30</v>
      </c>
      <c r="D23" s="138" t="s">
        <v>34</v>
      </c>
      <c r="E23" s="138"/>
      <c r="F23" s="138" t="s">
        <v>38</v>
      </c>
      <c r="G23" s="138"/>
      <c r="H23" s="138" t="s">
        <v>39</v>
      </c>
      <c r="I23" s="138"/>
      <c r="J23" s="138" t="s">
        <v>41</v>
      </c>
      <c r="K23" s="138"/>
      <c r="L23" s="100" t="s">
        <v>187</v>
      </c>
      <c r="M23" s="100"/>
      <c r="N23" s="100"/>
      <c r="O23" s="55" t="s">
        <v>95</v>
      </c>
      <c r="P23" s="55" t="s">
        <v>64</v>
      </c>
      <c r="Q23" s="55" t="s">
        <v>58</v>
      </c>
      <c r="R23" s="108">
        <f>698162660-163000000+353000000</f>
        <v>888162660</v>
      </c>
      <c r="S23" s="43">
        <v>43102</v>
      </c>
      <c r="T23" s="43">
        <v>43465</v>
      </c>
      <c r="U23" s="76">
        <v>0.25</v>
      </c>
      <c r="V23" s="43">
        <v>43164</v>
      </c>
      <c r="W23" s="77">
        <v>0.25</v>
      </c>
      <c r="X23" s="39">
        <v>0</v>
      </c>
      <c r="Y23" s="101" t="s">
        <v>104</v>
      </c>
      <c r="Z23" s="101"/>
      <c r="AA23" s="101"/>
      <c r="AB23" s="78">
        <v>43195</v>
      </c>
      <c r="AC23" s="45">
        <v>0.04</v>
      </c>
      <c r="AD23" s="37" t="s">
        <v>121</v>
      </c>
      <c r="AE23" s="47">
        <v>43287</v>
      </c>
      <c r="AF23" s="50">
        <v>0.08</v>
      </c>
      <c r="AG23" s="51" t="s">
        <v>151</v>
      </c>
      <c r="AH23" s="58">
        <v>43383</v>
      </c>
      <c r="AI23" s="95">
        <v>0.15</v>
      </c>
      <c r="AJ23" s="60" t="s">
        <v>216</v>
      </c>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row>
    <row r="24" spans="2:60" s="6" customFormat="1" ht="156" customHeight="1">
      <c r="B24" s="105"/>
      <c r="C24" s="138"/>
      <c r="D24" s="138"/>
      <c r="E24" s="138"/>
      <c r="F24" s="138"/>
      <c r="G24" s="138"/>
      <c r="H24" s="138"/>
      <c r="I24" s="138"/>
      <c r="J24" s="138"/>
      <c r="K24" s="138"/>
      <c r="L24" s="100" t="s">
        <v>188</v>
      </c>
      <c r="M24" s="100"/>
      <c r="N24" s="100"/>
      <c r="O24" s="55" t="s">
        <v>69</v>
      </c>
      <c r="P24" s="57" t="s">
        <v>68</v>
      </c>
      <c r="Q24" s="57" t="s">
        <v>59</v>
      </c>
      <c r="R24" s="108"/>
      <c r="S24" s="43">
        <v>43102</v>
      </c>
      <c r="T24" s="43">
        <v>43465</v>
      </c>
      <c r="U24" s="76">
        <v>0.25</v>
      </c>
      <c r="V24" s="43">
        <v>43164</v>
      </c>
      <c r="W24" s="77">
        <v>0.25</v>
      </c>
      <c r="X24" s="39">
        <v>0.02</v>
      </c>
      <c r="Y24" s="101" t="s">
        <v>105</v>
      </c>
      <c r="Z24" s="101"/>
      <c r="AA24" s="101"/>
      <c r="AB24" s="78">
        <v>43195</v>
      </c>
      <c r="AC24" s="45">
        <v>0.04</v>
      </c>
      <c r="AD24" s="37" t="s">
        <v>131</v>
      </c>
      <c r="AE24" s="47">
        <v>43287</v>
      </c>
      <c r="AF24" s="50">
        <v>0.1</v>
      </c>
      <c r="AG24" s="51" t="s">
        <v>152</v>
      </c>
      <c r="AH24" s="58">
        <v>43383</v>
      </c>
      <c r="AI24" s="95">
        <v>0.15</v>
      </c>
      <c r="AJ24" s="60" t="s">
        <v>205</v>
      </c>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row>
    <row r="25" spans="2:60" s="6" customFormat="1" ht="73.5" customHeight="1">
      <c r="B25" s="105"/>
      <c r="C25" s="138"/>
      <c r="D25" s="138"/>
      <c r="E25" s="138"/>
      <c r="F25" s="138"/>
      <c r="G25" s="138"/>
      <c r="H25" s="138"/>
      <c r="I25" s="138"/>
      <c r="J25" s="138"/>
      <c r="K25" s="138"/>
      <c r="L25" s="100" t="s">
        <v>189</v>
      </c>
      <c r="M25" s="100"/>
      <c r="N25" s="100"/>
      <c r="O25" s="55" t="s">
        <v>161</v>
      </c>
      <c r="P25" s="55" t="s">
        <v>162</v>
      </c>
      <c r="Q25" s="55" t="s">
        <v>82</v>
      </c>
      <c r="R25" s="108"/>
      <c r="S25" s="43">
        <v>43102</v>
      </c>
      <c r="T25" s="43">
        <v>43465</v>
      </c>
      <c r="U25" s="76">
        <v>0.25</v>
      </c>
      <c r="V25" s="43">
        <v>43164</v>
      </c>
      <c r="W25" s="77">
        <v>0.25</v>
      </c>
      <c r="X25" s="39">
        <v>0.02</v>
      </c>
      <c r="Y25" s="101" t="s">
        <v>106</v>
      </c>
      <c r="Z25" s="101"/>
      <c r="AA25" s="101"/>
      <c r="AB25" s="78">
        <v>43195</v>
      </c>
      <c r="AC25" s="45">
        <v>0.04</v>
      </c>
      <c r="AD25" s="37" t="s">
        <v>117</v>
      </c>
      <c r="AE25" s="47">
        <v>43287</v>
      </c>
      <c r="AF25" s="50">
        <v>0.05</v>
      </c>
      <c r="AG25" s="51" t="s">
        <v>147</v>
      </c>
      <c r="AH25" s="58">
        <v>43383</v>
      </c>
      <c r="AI25" s="95">
        <v>0.15</v>
      </c>
      <c r="AJ25" s="60" t="s">
        <v>200</v>
      </c>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row>
    <row r="26" spans="2:60" s="6" customFormat="1" ht="94.5" customHeight="1">
      <c r="B26" s="105"/>
      <c r="C26" s="138"/>
      <c r="D26" s="138"/>
      <c r="E26" s="138"/>
      <c r="F26" s="138"/>
      <c r="G26" s="138"/>
      <c r="H26" s="138"/>
      <c r="I26" s="138"/>
      <c r="J26" s="138"/>
      <c r="K26" s="138"/>
      <c r="L26" s="105" t="s">
        <v>190</v>
      </c>
      <c r="M26" s="105"/>
      <c r="N26" s="105"/>
      <c r="O26" s="80" t="s">
        <v>179</v>
      </c>
      <c r="P26" s="55" t="s">
        <v>178</v>
      </c>
      <c r="Q26" s="55" t="s">
        <v>163</v>
      </c>
      <c r="R26" s="108"/>
      <c r="S26" s="43">
        <v>43313</v>
      </c>
      <c r="T26" s="43">
        <v>43465</v>
      </c>
      <c r="U26" s="76">
        <v>0.15</v>
      </c>
      <c r="V26" s="43"/>
      <c r="W26" s="77"/>
      <c r="X26" s="39"/>
      <c r="Y26" s="86"/>
      <c r="Z26" s="86"/>
      <c r="AA26" s="86"/>
      <c r="AB26" s="78"/>
      <c r="AC26" s="45"/>
      <c r="AD26" s="37"/>
      <c r="AE26" s="53"/>
      <c r="AF26" s="53"/>
      <c r="AG26" s="53"/>
      <c r="AH26" s="58">
        <v>43383</v>
      </c>
      <c r="AI26" s="95">
        <v>0.06</v>
      </c>
      <c r="AJ26" s="60" t="s">
        <v>206</v>
      </c>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row>
    <row r="27" spans="2:60" s="6" customFormat="1" ht="122.25" customHeight="1">
      <c r="B27" s="105"/>
      <c r="C27" s="138"/>
      <c r="D27" s="138"/>
      <c r="E27" s="138"/>
      <c r="F27" s="138"/>
      <c r="G27" s="138"/>
      <c r="H27" s="138"/>
      <c r="I27" s="138"/>
      <c r="J27" s="138"/>
      <c r="K27" s="138"/>
      <c r="L27" s="100" t="s">
        <v>191</v>
      </c>
      <c r="M27" s="100"/>
      <c r="N27" s="100"/>
      <c r="O27" s="57" t="s">
        <v>164</v>
      </c>
      <c r="P27" s="57" t="s">
        <v>84</v>
      </c>
      <c r="Q27" s="55" t="s">
        <v>83</v>
      </c>
      <c r="R27" s="108"/>
      <c r="S27" s="43">
        <v>43102</v>
      </c>
      <c r="T27" s="43">
        <v>43465</v>
      </c>
      <c r="U27" s="76">
        <v>0.1</v>
      </c>
      <c r="V27" s="43">
        <v>43164</v>
      </c>
      <c r="W27" s="77">
        <v>0.25</v>
      </c>
      <c r="X27" s="39">
        <v>0.125</v>
      </c>
      <c r="Y27" s="101" t="s">
        <v>107</v>
      </c>
      <c r="Z27" s="101"/>
      <c r="AA27" s="101"/>
      <c r="AB27" s="78">
        <v>43195</v>
      </c>
      <c r="AC27" s="45">
        <v>0.025</v>
      </c>
      <c r="AD27" s="37" t="s">
        <v>119</v>
      </c>
      <c r="AE27" s="47">
        <v>43287</v>
      </c>
      <c r="AF27" s="50">
        <v>0.06</v>
      </c>
      <c r="AG27" s="51" t="s">
        <v>148</v>
      </c>
      <c r="AH27" s="58">
        <v>43383</v>
      </c>
      <c r="AI27" s="98">
        <v>0.09</v>
      </c>
      <c r="AJ27" s="60" t="s">
        <v>221</v>
      </c>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row>
    <row r="28" spans="2:60" s="6" customFormat="1" ht="76.5" customHeight="1">
      <c r="B28" s="106" t="s">
        <v>28</v>
      </c>
      <c r="C28" s="106" t="s">
        <v>32</v>
      </c>
      <c r="D28" s="106" t="s">
        <v>37</v>
      </c>
      <c r="E28" s="106"/>
      <c r="F28" s="106" t="s">
        <v>38</v>
      </c>
      <c r="G28" s="106"/>
      <c r="H28" s="106" t="s">
        <v>39</v>
      </c>
      <c r="I28" s="106"/>
      <c r="J28" s="106" t="s">
        <v>41</v>
      </c>
      <c r="K28" s="106"/>
      <c r="L28" s="109" t="s">
        <v>96</v>
      </c>
      <c r="M28" s="109"/>
      <c r="N28" s="109"/>
      <c r="O28" s="56" t="s">
        <v>74</v>
      </c>
      <c r="P28" s="56" t="s">
        <v>86</v>
      </c>
      <c r="Q28" s="57" t="s">
        <v>85</v>
      </c>
      <c r="R28" s="107">
        <v>0</v>
      </c>
      <c r="S28" s="15">
        <v>43101</v>
      </c>
      <c r="T28" s="15">
        <v>43465</v>
      </c>
      <c r="U28" s="76">
        <v>0.25</v>
      </c>
      <c r="V28" s="43">
        <v>43164</v>
      </c>
      <c r="W28" s="77">
        <v>0.5</v>
      </c>
      <c r="X28" s="87">
        <f>+(W28/12)*2*100</f>
        <v>8.333333333333332</v>
      </c>
      <c r="Y28" s="101" t="s">
        <v>108</v>
      </c>
      <c r="Z28" s="101"/>
      <c r="AA28" s="101"/>
      <c r="AB28" s="78">
        <v>43195</v>
      </c>
      <c r="AC28" s="79">
        <v>0.03</v>
      </c>
      <c r="AD28" s="37" t="s">
        <v>120</v>
      </c>
      <c r="AE28" s="47">
        <v>43287</v>
      </c>
      <c r="AF28" s="48">
        <v>0.06</v>
      </c>
      <c r="AG28" s="51" t="s">
        <v>145</v>
      </c>
      <c r="AH28" s="58">
        <v>43383</v>
      </c>
      <c r="AI28" s="98">
        <v>0.1875</v>
      </c>
      <c r="AJ28" s="60" t="s">
        <v>199</v>
      </c>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row>
    <row r="29" spans="2:60" s="6" customFormat="1" ht="96.75" customHeight="1">
      <c r="B29" s="106"/>
      <c r="C29" s="106"/>
      <c r="D29" s="106"/>
      <c r="E29" s="106"/>
      <c r="F29" s="106"/>
      <c r="G29" s="106"/>
      <c r="H29" s="106"/>
      <c r="I29" s="106"/>
      <c r="J29" s="106"/>
      <c r="K29" s="106"/>
      <c r="L29" s="100" t="s">
        <v>87</v>
      </c>
      <c r="M29" s="100"/>
      <c r="N29" s="100"/>
      <c r="O29" s="55" t="s">
        <v>67</v>
      </c>
      <c r="P29" s="55" t="s">
        <v>65</v>
      </c>
      <c r="Q29" s="55" t="s">
        <v>88</v>
      </c>
      <c r="R29" s="107"/>
      <c r="S29" s="15">
        <v>42736</v>
      </c>
      <c r="T29" s="15">
        <v>43465</v>
      </c>
      <c r="U29" s="76">
        <v>0.25</v>
      </c>
      <c r="V29" s="43">
        <v>43164</v>
      </c>
      <c r="W29" s="77">
        <v>0.5</v>
      </c>
      <c r="X29" s="87">
        <f>+(W29/12)*2*100</f>
        <v>8.333333333333332</v>
      </c>
      <c r="Y29" s="101" t="s">
        <v>109</v>
      </c>
      <c r="Z29" s="101"/>
      <c r="AA29" s="101"/>
      <c r="AB29" s="78">
        <v>43195</v>
      </c>
      <c r="AC29" s="79">
        <v>0.03</v>
      </c>
      <c r="AD29" s="37" t="s">
        <v>118</v>
      </c>
      <c r="AE29" s="47">
        <v>43287</v>
      </c>
      <c r="AF29" s="48">
        <v>0.06</v>
      </c>
      <c r="AG29" s="51" t="s">
        <v>153</v>
      </c>
      <c r="AH29" s="58">
        <v>43383</v>
      </c>
      <c r="AI29" s="98">
        <v>0.1875</v>
      </c>
      <c r="AJ29" s="60" t="s">
        <v>215</v>
      </c>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row>
    <row r="30" spans="2:60" s="6" customFormat="1" ht="61.5" customHeight="1">
      <c r="B30" s="106"/>
      <c r="C30" s="106"/>
      <c r="D30" s="106"/>
      <c r="E30" s="106"/>
      <c r="F30" s="106"/>
      <c r="G30" s="106"/>
      <c r="H30" s="106"/>
      <c r="I30" s="106"/>
      <c r="J30" s="106"/>
      <c r="K30" s="106"/>
      <c r="L30" s="100" t="s">
        <v>89</v>
      </c>
      <c r="M30" s="100"/>
      <c r="N30" s="100"/>
      <c r="O30" s="55" t="s">
        <v>97</v>
      </c>
      <c r="P30" s="55" t="s">
        <v>90</v>
      </c>
      <c r="Q30" s="55" t="s">
        <v>60</v>
      </c>
      <c r="R30" s="88">
        <v>0</v>
      </c>
      <c r="S30" s="43">
        <v>43160</v>
      </c>
      <c r="T30" s="43">
        <v>43465</v>
      </c>
      <c r="U30" s="76">
        <v>0.5</v>
      </c>
      <c r="V30" s="43">
        <v>43164</v>
      </c>
      <c r="W30" s="77">
        <v>1</v>
      </c>
      <c r="X30" s="39">
        <v>0</v>
      </c>
      <c r="Y30" s="101" t="s">
        <v>102</v>
      </c>
      <c r="Z30" s="101"/>
      <c r="AA30" s="101"/>
      <c r="AB30" s="78">
        <v>43195</v>
      </c>
      <c r="AC30" s="45">
        <v>0.0625</v>
      </c>
      <c r="AD30" s="38" t="s">
        <v>132</v>
      </c>
      <c r="AE30" s="47">
        <v>43287</v>
      </c>
      <c r="AF30" s="50">
        <v>0.12</v>
      </c>
      <c r="AG30" s="49" t="s">
        <v>154</v>
      </c>
      <c r="AH30" s="58">
        <v>43383</v>
      </c>
      <c r="AI30" s="98">
        <v>0.375</v>
      </c>
      <c r="AJ30" s="59" t="s">
        <v>220</v>
      </c>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row>
    <row r="31" spans="2:30" s="24" customFormat="1" ht="9" customHeight="1">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row>
    <row r="32" spans="2:30" s="26" customFormat="1" ht="13.5" customHeight="1">
      <c r="B32" s="25"/>
      <c r="C32" s="134" t="s">
        <v>3</v>
      </c>
      <c r="D32" s="135"/>
      <c r="E32" s="135"/>
      <c r="F32" s="136"/>
      <c r="G32" s="134" t="s">
        <v>2</v>
      </c>
      <c r="H32" s="136"/>
      <c r="I32" s="7"/>
      <c r="J32" s="7"/>
      <c r="K32" s="7"/>
      <c r="L32" s="7"/>
      <c r="M32" s="7"/>
      <c r="N32" s="7"/>
      <c r="O32" s="7"/>
      <c r="P32" s="7"/>
      <c r="Q32" s="7"/>
      <c r="R32" s="7"/>
      <c r="S32" s="7"/>
      <c r="T32" s="7"/>
      <c r="U32" s="7"/>
      <c r="V32" s="7"/>
      <c r="W32" s="7"/>
      <c r="X32" s="7"/>
      <c r="Y32" s="7"/>
      <c r="Z32" s="7"/>
      <c r="AA32" s="7"/>
      <c r="AB32" s="7"/>
      <c r="AC32" s="7"/>
      <c r="AD32" s="7"/>
    </row>
    <row r="33" spans="2:30" s="26" customFormat="1" ht="28.5" customHeight="1">
      <c r="B33" s="93" t="s">
        <v>9</v>
      </c>
      <c r="C33" s="129" t="s">
        <v>66</v>
      </c>
      <c r="D33" s="130"/>
      <c r="E33" s="130"/>
      <c r="F33" s="131"/>
      <c r="G33" s="140"/>
      <c r="H33" s="141"/>
      <c r="I33" s="27"/>
      <c r="J33" s="27"/>
      <c r="K33" s="27"/>
      <c r="L33" s="27"/>
      <c r="M33" s="27"/>
      <c r="N33" s="27"/>
      <c r="O33" s="27"/>
      <c r="P33" s="27"/>
      <c r="Q33" s="27"/>
      <c r="R33" s="27"/>
      <c r="S33" s="27"/>
      <c r="T33" s="27"/>
      <c r="U33" s="27"/>
      <c r="V33" s="27"/>
      <c r="W33" s="27"/>
      <c r="X33" s="27"/>
      <c r="Y33" s="27"/>
      <c r="Z33" s="27"/>
      <c r="AA33" s="27"/>
      <c r="AB33" s="27"/>
      <c r="AC33" s="27"/>
      <c r="AD33" s="27"/>
    </row>
    <row r="34" spans="2:30" s="26" customFormat="1" ht="29.25" customHeight="1">
      <c r="B34" s="93" t="s">
        <v>10</v>
      </c>
      <c r="C34" s="129" t="s">
        <v>98</v>
      </c>
      <c r="D34" s="130"/>
      <c r="E34" s="130"/>
      <c r="F34" s="131"/>
      <c r="G34" s="140"/>
      <c r="H34" s="141"/>
      <c r="I34" s="27"/>
      <c r="J34" s="27"/>
      <c r="K34" s="27"/>
      <c r="L34" s="27"/>
      <c r="M34" s="27"/>
      <c r="N34" s="27"/>
      <c r="O34" s="27"/>
      <c r="P34" s="27"/>
      <c r="Q34" s="27"/>
      <c r="R34" s="27"/>
      <c r="S34" s="27"/>
      <c r="T34" s="27"/>
      <c r="U34" s="27"/>
      <c r="V34" s="27"/>
      <c r="W34" s="27"/>
      <c r="X34" s="27"/>
      <c r="Y34" s="27"/>
      <c r="Z34" s="27"/>
      <c r="AA34" s="27"/>
      <c r="AB34" s="27"/>
      <c r="AC34" s="27"/>
      <c r="AD34" s="27"/>
    </row>
    <row r="35" spans="2:30" s="26" customFormat="1" ht="30.75" customHeight="1">
      <c r="B35" s="93" t="s">
        <v>10</v>
      </c>
      <c r="C35" s="129" t="s">
        <v>99</v>
      </c>
      <c r="D35" s="130"/>
      <c r="E35" s="130"/>
      <c r="F35" s="131"/>
      <c r="G35" s="140"/>
      <c r="H35" s="141"/>
      <c r="I35" s="27"/>
      <c r="J35" s="27"/>
      <c r="K35" s="27"/>
      <c r="L35" s="27"/>
      <c r="M35" s="27"/>
      <c r="N35" s="27"/>
      <c r="O35" s="27"/>
      <c r="P35" s="27"/>
      <c r="Q35" s="27"/>
      <c r="R35" s="27"/>
      <c r="S35" s="27"/>
      <c r="T35" s="27"/>
      <c r="U35" s="27"/>
      <c r="V35" s="27"/>
      <c r="W35" s="27"/>
      <c r="X35" s="27"/>
      <c r="Y35" s="27"/>
      <c r="Z35" s="27"/>
      <c r="AA35" s="27"/>
      <c r="AB35" s="27"/>
      <c r="AC35" s="27"/>
      <c r="AD35" s="27"/>
    </row>
    <row r="36" spans="2:30" s="26" customFormat="1" ht="30.75" customHeight="1">
      <c r="B36" s="93" t="s">
        <v>180</v>
      </c>
      <c r="C36" s="129" t="s">
        <v>211</v>
      </c>
      <c r="D36" s="130"/>
      <c r="E36" s="130"/>
      <c r="F36" s="131"/>
      <c r="G36" s="41"/>
      <c r="H36" s="42"/>
      <c r="I36" s="27"/>
      <c r="J36" s="27"/>
      <c r="K36" s="27"/>
      <c r="L36" s="27"/>
      <c r="M36" s="27"/>
      <c r="N36" s="27"/>
      <c r="O36" s="27"/>
      <c r="P36" s="27"/>
      <c r="Q36" s="27"/>
      <c r="R36" s="27"/>
      <c r="S36" s="27"/>
      <c r="T36" s="27"/>
      <c r="U36" s="27"/>
      <c r="V36" s="27"/>
      <c r="W36" s="27"/>
      <c r="X36" s="27"/>
      <c r="Y36" s="27"/>
      <c r="Z36" s="27"/>
      <c r="AA36" s="27"/>
      <c r="AB36" s="27"/>
      <c r="AC36" s="27"/>
      <c r="AD36" s="27"/>
    </row>
    <row r="37" spans="2:30" s="26" customFormat="1" ht="30.75" customHeight="1">
      <c r="B37" s="93" t="s">
        <v>0</v>
      </c>
      <c r="C37" s="129" t="s">
        <v>100</v>
      </c>
      <c r="D37" s="130"/>
      <c r="E37" s="130"/>
      <c r="F37" s="131"/>
      <c r="G37" s="132"/>
      <c r="H37" s="133"/>
      <c r="I37" s="28"/>
      <c r="J37" s="28"/>
      <c r="K37" s="28"/>
      <c r="L37" s="28"/>
      <c r="M37" s="28"/>
      <c r="N37" s="28"/>
      <c r="O37" s="28"/>
      <c r="P37" s="28"/>
      <c r="Q37" s="28"/>
      <c r="R37" s="28"/>
      <c r="S37" s="28"/>
      <c r="T37" s="28"/>
      <c r="U37" s="28"/>
      <c r="V37" s="28"/>
      <c r="W37" s="28"/>
      <c r="X37" s="28"/>
      <c r="Y37" s="28"/>
      <c r="Z37" s="28"/>
      <c r="AA37" s="28"/>
      <c r="AB37" s="28"/>
      <c r="AC37" s="28"/>
      <c r="AD37" s="28"/>
    </row>
    <row r="38" spans="2:30" s="24" customFormat="1" ht="6.75" customHeight="1">
      <c r="B38" s="25"/>
      <c r="C38" s="25"/>
      <c r="D38" s="25"/>
      <c r="E38" s="25"/>
      <c r="F38" s="25"/>
      <c r="G38" s="25"/>
      <c r="H38" s="25"/>
      <c r="I38" s="25"/>
      <c r="J38" s="29"/>
      <c r="K38" s="29"/>
      <c r="L38" s="29"/>
      <c r="M38" s="29"/>
      <c r="N38" s="29"/>
      <c r="O38" s="29"/>
      <c r="P38" s="29"/>
      <c r="Q38" s="29"/>
      <c r="R38" s="29"/>
      <c r="S38" s="29"/>
      <c r="T38" s="29"/>
      <c r="U38" s="29"/>
      <c r="V38" s="30"/>
      <c r="W38" s="30"/>
      <c r="X38" s="31"/>
      <c r="Y38" s="31"/>
      <c r="Z38" s="31"/>
      <c r="AA38" s="31"/>
      <c r="AB38" s="31"/>
      <c r="AC38" s="31"/>
      <c r="AD38" s="31"/>
    </row>
    <row r="39" spans="2:30" s="24" customFormat="1" ht="30" customHeight="1">
      <c r="B39" s="86" t="s">
        <v>4</v>
      </c>
      <c r="C39" s="139" t="s">
        <v>212</v>
      </c>
      <c r="D39" s="131"/>
      <c r="E39" s="32"/>
      <c r="F39" s="33"/>
      <c r="G39" s="33"/>
      <c r="H39" s="33"/>
      <c r="I39" s="33"/>
      <c r="J39" s="27"/>
      <c r="K39" s="27"/>
      <c r="L39" s="27"/>
      <c r="M39" s="27"/>
      <c r="N39" s="27"/>
      <c r="O39" s="27"/>
      <c r="P39" s="27"/>
      <c r="Q39" s="27"/>
      <c r="R39" s="27"/>
      <c r="S39" s="27"/>
      <c r="T39" s="27"/>
      <c r="U39" s="27"/>
      <c r="V39" s="27"/>
      <c r="W39" s="27"/>
      <c r="X39" s="27"/>
      <c r="Y39" s="27"/>
      <c r="Z39" s="27"/>
      <c r="AA39" s="27"/>
      <c r="AB39" s="27"/>
      <c r="AC39" s="27"/>
      <c r="AD39" s="27"/>
    </row>
    <row r="40" spans="24:30" s="24" customFormat="1" ht="6.75" customHeight="1">
      <c r="X40" s="34"/>
      <c r="Y40" s="34"/>
      <c r="Z40" s="34"/>
      <c r="AA40" s="34"/>
      <c r="AB40" s="34"/>
      <c r="AC40" s="34"/>
      <c r="AD40" s="34"/>
    </row>
    <row r="41" spans="24:30" s="35" customFormat="1" ht="15">
      <c r="X41" s="36"/>
      <c r="Y41" s="36"/>
      <c r="Z41" s="36"/>
      <c r="AA41" s="36"/>
      <c r="AB41" s="36"/>
      <c r="AC41" s="36"/>
      <c r="AD41" s="36"/>
    </row>
    <row r="42" spans="24:30" s="35" customFormat="1" ht="15">
      <c r="X42" s="36"/>
      <c r="Y42" s="36"/>
      <c r="Z42" s="36"/>
      <c r="AA42" s="36"/>
      <c r="AB42" s="36"/>
      <c r="AC42" s="36"/>
      <c r="AD42" s="36"/>
    </row>
    <row r="43" spans="24:30" s="35" customFormat="1" ht="15">
      <c r="X43" s="36"/>
      <c r="Y43" s="36"/>
      <c r="Z43" s="36"/>
      <c r="AA43" s="36"/>
      <c r="AB43" s="36"/>
      <c r="AC43" s="36"/>
      <c r="AD43" s="36"/>
    </row>
    <row r="44" spans="24:30" s="35" customFormat="1" ht="15">
      <c r="X44" s="36"/>
      <c r="Y44" s="36"/>
      <c r="Z44" s="36"/>
      <c r="AA44" s="36"/>
      <c r="AB44" s="36"/>
      <c r="AC44" s="36"/>
      <c r="AD44" s="36"/>
    </row>
    <row r="45" spans="24:30" s="35" customFormat="1" ht="15">
      <c r="X45" s="36"/>
      <c r="Y45" s="36"/>
      <c r="Z45" s="36"/>
      <c r="AA45" s="36"/>
      <c r="AB45" s="36"/>
      <c r="AC45" s="36"/>
      <c r="AD45" s="36"/>
    </row>
    <row r="46" spans="24:30" s="35" customFormat="1" ht="15">
      <c r="X46" s="36"/>
      <c r="Y46" s="36"/>
      <c r="Z46" s="36"/>
      <c r="AA46" s="36"/>
      <c r="AB46" s="36"/>
      <c r="AC46" s="36"/>
      <c r="AD46" s="36"/>
    </row>
    <row r="47" spans="24:30" s="35" customFormat="1" ht="15">
      <c r="X47" s="36"/>
      <c r="Y47" s="36"/>
      <c r="Z47" s="36"/>
      <c r="AA47" s="36"/>
      <c r="AB47" s="36"/>
      <c r="AC47" s="36"/>
      <c r="AD47" s="36"/>
    </row>
    <row r="48" spans="24:30" s="35" customFormat="1" ht="15">
      <c r="X48" s="36"/>
      <c r="Y48" s="36"/>
      <c r="Z48" s="36"/>
      <c r="AA48" s="36"/>
      <c r="AB48" s="36"/>
      <c r="AC48" s="36"/>
      <c r="AD48" s="36"/>
    </row>
    <row r="49" spans="24:30" s="35" customFormat="1" ht="15">
      <c r="X49" s="36"/>
      <c r="Y49" s="36"/>
      <c r="Z49" s="36"/>
      <c r="AA49" s="36"/>
      <c r="AB49" s="36"/>
      <c r="AC49" s="36"/>
      <c r="AD49" s="36"/>
    </row>
    <row r="50" spans="24:30" s="35" customFormat="1" ht="15">
      <c r="X50" s="36"/>
      <c r="Y50" s="36"/>
      <c r="Z50" s="36"/>
      <c r="AA50" s="36"/>
      <c r="AB50" s="36"/>
      <c r="AC50" s="36"/>
      <c r="AD50" s="36"/>
    </row>
    <row r="51" spans="24:30" s="35" customFormat="1" ht="15">
      <c r="X51" s="36"/>
      <c r="Y51" s="36"/>
      <c r="Z51" s="36"/>
      <c r="AA51" s="36"/>
      <c r="AB51" s="36"/>
      <c r="AC51" s="36"/>
      <c r="AD51" s="36"/>
    </row>
    <row r="52" spans="24:30" s="35" customFormat="1" ht="15">
      <c r="X52" s="36"/>
      <c r="Y52" s="36"/>
      <c r="Z52" s="36"/>
      <c r="AA52" s="36"/>
      <c r="AB52" s="36"/>
      <c r="AC52" s="36"/>
      <c r="AD52" s="36"/>
    </row>
    <row r="53" spans="24:30" s="35" customFormat="1" ht="15">
      <c r="X53" s="36"/>
      <c r="Y53" s="36"/>
      <c r="Z53" s="36"/>
      <c r="AA53" s="36"/>
      <c r="AB53" s="36"/>
      <c r="AC53" s="36"/>
      <c r="AD53" s="36"/>
    </row>
  </sheetData>
  <sheetProtection/>
  <mergeCells count="126">
    <mergeCell ref="AH9:AJ9"/>
    <mergeCell ref="U7:AJ7"/>
    <mergeCell ref="J22:K22"/>
    <mergeCell ref="H17:I19"/>
    <mergeCell ref="L26:N26"/>
    <mergeCell ref="F17:G19"/>
    <mergeCell ref="L20:N20"/>
    <mergeCell ref="L21:N21"/>
    <mergeCell ref="AE10:AG10"/>
    <mergeCell ref="U9:U11"/>
    <mergeCell ref="B12:B13"/>
    <mergeCell ref="C17:C19"/>
    <mergeCell ref="H20:I20"/>
    <mergeCell ref="B17:B19"/>
    <mergeCell ref="B20:B22"/>
    <mergeCell ref="B14:B16"/>
    <mergeCell ref="C14:C16"/>
    <mergeCell ref="C20:C22"/>
    <mergeCell ref="D20:E22"/>
    <mergeCell ref="D14:E16"/>
    <mergeCell ref="H1:Q1"/>
    <mergeCell ref="H2:Q2"/>
    <mergeCell ref="N3:Q3"/>
    <mergeCell ref="N4:Q4"/>
    <mergeCell ref="Q9:Q11"/>
    <mergeCell ref="L9:N11"/>
    <mergeCell ref="B7:T7"/>
    <mergeCell ref="T9:T11"/>
    <mergeCell ref="E1:G4"/>
    <mergeCell ref="J17:K19"/>
    <mergeCell ref="H23:I27"/>
    <mergeCell ref="J23:K27"/>
    <mergeCell ref="F20:G22"/>
    <mergeCell ref="H22:I22"/>
    <mergeCell ref="F23:G27"/>
    <mergeCell ref="L30:N30"/>
    <mergeCell ref="B28:B30"/>
    <mergeCell ref="L23:N23"/>
    <mergeCell ref="L24:N24"/>
    <mergeCell ref="D28:E30"/>
    <mergeCell ref="C28:C30"/>
    <mergeCell ref="F28:G30"/>
    <mergeCell ref="C39:D39"/>
    <mergeCell ref="G34:H34"/>
    <mergeCell ref="C34:F34"/>
    <mergeCell ref="G33:H33"/>
    <mergeCell ref="C33:F33"/>
    <mergeCell ref="C35:F35"/>
    <mergeCell ref="G35:H35"/>
    <mergeCell ref="C36:F36"/>
    <mergeCell ref="B9:B11"/>
    <mergeCell ref="R12:R13"/>
    <mergeCell ref="G32:H32"/>
    <mergeCell ref="P9:P11"/>
    <mergeCell ref="J28:K30"/>
    <mergeCell ref="C12:C13"/>
    <mergeCell ref="D12:E13"/>
    <mergeCell ref="F12:G13"/>
    <mergeCell ref="D23:E27"/>
    <mergeCell ref="J21:K21"/>
    <mergeCell ref="Y30:AA30"/>
    <mergeCell ref="C37:F37"/>
    <mergeCell ref="G37:H37"/>
    <mergeCell ref="J20:K20"/>
    <mergeCell ref="C32:F32"/>
    <mergeCell ref="B31:AD31"/>
    <mergeCell ref="H21:I21"/>
    <mergeCell ref="C23:C27"/>
    <mergeCell ref="B23:B27"/>
    <mergeCell ref="H28:I30"/>
    <mergeCell ref="AH10:AJ10"/>
    <mergeCell ref="Y11:AA11"/>
    <mergeCell ref="C9:C11"/>
    <mergeCell ref="D9:E11"/>
    <mergeCell ref="F9:G11"/>
    <mergeCell ref="H9:I11"/>
    <mergeCell ref="J9:K11"/>
    <mergeCell ref="V9:AD9"/>
    <mergeCell ref="R9:R11"/>
    <mergeCell ref="S9:S11"/>
    <mergeCell ref="H12:I13"/>
    <mergeCell ref="J12:K13"/>
    <mergeCell ref="AB10:AD10"/>
    <mergeCell ref="Z1:AD4"/>
    <mergeCell ref="I3:L3"/>
    <mergeCell ref="I4:L4"/>
    <mergeCell ref="L13:N13"/>
    <mergeCell ref="V10:AA10"/>
    <mergeCell ref="O9:O11"/>
    <mergeCell ref="L12:N12"/>
    <mergeCell ref="Y12:AA12"/>
    <mergeCell ref="Y13:AA13"/>
    <mergeCell ref="Y15:AA15"/>
    <mergeCell ref="Y14:AA14"/>
    <mergeCell ref="Y18:AA18"/>
    <mergeCell ref="R17:R22"/>
    <mergeCell ref="R28:R29"/>
    <mergeCell ref="L27:N27"/>
    <mergeCell ref="R23:R27"/>
    <mergeCell ref="Y28:AA28"/>
    <mergeCell ref="Y27:AA27"/>
    <mergeCell ref="Y23:AA23"/>
    <mergeCell ref="Y29:AA29"/>
    <mergeCell ref="L28:N28"/>
    <mergeCell ref="Y24:AA24"/>
    <mergeCell ref="L29:N29"/>
    <mergeCell ref="F14:G16"/>
    <mergeCell ref="H14:I16"/>
    <mergeCell ref="J14:K16"/>
    <mergeCell ref="L19:N19"/>
    <mergeCell ref="Y19:AA19"/>
    <mergeCell ref="D17:E19"/>
    <mergeCell ref="R14:R16"/>
    <mergeCell ref="L18:N18"/>
    <mergeCell ref="L17:N17"/>
    <mergeCell ref="L15:N15"/>
    <mergeCell ref="Y20:AA20"/>
    <mergeCell ref="L25:N25"/>
    <mergeCell ref="L16:N16"/>
    <mergeCell ref="Y16:AA16"/>
    <mergeCell ref="Y17:AA17"/>
    <mergeCell ref="L14:N14"/>
    <mergeCell ref="Y21:AA21"/>
    <mergeCell ref="Y22:AA22"/>
    <mergeCell ref="Y25:AA25"/>
    <mergeCell ref="L22:N22"/>
  </mergeCells>
  <dataValidations count="6">
    <dataValidation type="list" allowBlank="1" showInputMessage="1" showErrorMessage="1" sqref="C12 C20 C28 C23 C17 C14">
      <formula1>'PA por Procesos 2018'!#REF!</formula1>
    </dataValidation>
    <dataValidation type="list" allowBlank="1" showInputMessage="1" showErrorMessage="1" sqref="D23 D20 D12 D14 D17:E17 D28">
      <formula1>'PA por Procesos 2018'!#REF!</formula1>
    </dataValidation>
    <dataValidation type="list" allowBlank="1" showInputMessage="1" showErrorMessage="1" sqref="F23 F20 F12 F14 F17:G17 F28">
      <formula1>'PA por Procesos 2018'!#REF!</formula1>
    </dataValidation>
    <dataValidation type="list" allowBlank="1" showInputMessage="1" showErrorMessage="1" sqref="H12 H14 H28 H17:I17 H20:H23 I20:I22">
      <formula1>'PA por Procesos 2018'!#REF!</formula1>
    </dataValidation>
    <dataValidation type="list" allowBlank="1" showInputMessage="1" showErrorMessage="1" sqref="J12 J14 J28 J17:K17 J20:J23 K20:K22">
      <formula1>'PA por Procesos 2018'!#REF!</formula1>
    </dataValidation>
    <dataValidation type="list" allowBlank="1" showInputMessage="1" showErrorMessage="1" sqref="B14 B23 B20 B28 B12 B17">
      <formula1>'PA por Procesos 2018'!#REF!</formula1>
    </dataValidation>
  </dataValidations>
  <printOptions horizontalCentered="1"/>
  <pageMargins left="0.2362204724409449" right="0.2362204724409449" top="0.2362204724409449" bottom="0.2755905511811024" header="0.7874015748031497" footer="0.1968503937007874"/>
  <pageSetup fitToHeight="0" fitToWidth="1" horizontalDpi="600" verticalDpi="600" orientation="landscape" paperSize="5" scale="46" r:id="rId4"/>
  <headerFooter>
    <oddHeader xml:space="preserve">&amp;R&amp;"Arial,Normal"&amp;10&amp;P                                                                                                    </oddHeader>
  </headerFooter>
  <rowBreaks count="1" manualBreakCount="1">
    <brk id="16" max="36" man="1"/>
  </rowBreaks>
  <colBreaks count="1" manualBreakCount="1">
    <brk id="21" max="40" man="1"/>
  </colBreaks>
  <drawing r:id="rId3"/>
  <legacyDrawing r:id="rId2"/>
</worksheet>
</file>

<file path=xl/worksheets/sheet2.xml><?xml version="1.0" encoding="utf-8"?>
<worksheet xmlns="http://schemas.openxmlformats.org/spreadsheetml/2006/main" xmlns:r="http://schemas.openxmlformats.org/officeDocument/2006/relationships">
  <dimension ref="D4:P34"/>
  <sheetViews>
    <sheetView zoomScalePageLayoutView="0" workbookViewId="0" topLeftCell="A1">
      <selection activeCell="M30" sqref="M30"/>
    </sheetView>
  </sheetViews>
  <sheetFormatPr defaultColWidth="11.421875" defaultRowHeight="15"/>
  <cols>
    <col min="4" max="4" width="26.00390625" style="0" customWidth="1"/>
  </cols>
  <sheetData>
    <row r="4" spans="4:5" ht="15">
      <c r="D4" t="s">
        <v>139</v>
      </c>
      <c r="E4" t="s">
        <v>140</v>
      </c>
    </row>
    <row r="5" ht="15">
      <c r="E5" t="s">
        <v>141</v>
      </c>
    </row>
    <row r="6" ht="15">
      <c r="E6" t="s">
        <v>142</v>
      </c>
    </row>
    <row r="7" ht="15">
      <c r="E7">
        <v>42.3</v>
      </c>
    </row>
    <row r="8" ht="15">
      <c r="E8">
        <v>22.2</v>
      </c>
    </row>
    <row r="9" spans="4:5" ht="15">
      <c r="D9" s="23"/>
      <c r="E9">
        <f>+E7+E8</f>
        <v>64.5</v>
      </c>
    </row>
    <row r="10" spans="4:5" ht="15">
      <c r="D10" s="23"/>
      <c r="E10">
        <f>+E9/2</f>
        <v>32.25</v>
      </c>
    </row>
    <row r="11" ht="15">
      <c r="D11" s="23"/>
    </row>
    <row r="12" ht="15">
      <c r="D12" s="23"/>
    </row>
    <row r="13" ht="15">
      <c r="D13" s="23"/>
    </row>
    <row r="14" ht="15">
      <c r="D14" s="23"/>
    </row>
    <row r="15" ht="15">
      <c r="D15" s="23"/>
    </row>
    <row r="17" spans="5:6" ht="15">
      <c r="E17">
        <v>100</v>
      </c>
      <c r="F17">
        <f>+E17/12</f>
        <v>8.333333333333334</v>
      </c>
    </row>
    <row r="18" ht="15">
      <c r="F18">
        <f>+F17*6</f>
        <v>50</v>
      </c>
    </row>
    <row r="19" ht="15">
      <c r="P19">
        <v>4</v>
      </c>
    </row>
    <row r="20" spans="12:16" ht="15">
      <c r="L20">
        <v>25</v>
      </c>
      <c r="M20">
        <v>100</v>
      </c>
      <c r="P20">
        <v>5</v>
      </c>
    </row>
    <row r="21" spans="12:16" ht="15">
      <c r="L21">
        <f>+L20*M21/M20</f>
        <v>2</v>
      </c>
      <c r="M21">
        <v>8</v>
      </c>
      <c r="P21">
        <v>5</v>
      </c>
    </row>
    <row r="22" ht="15">
      <c r="P22">
        <v>10</v>
      </c>
    </row>
    <row r="24" ht="15">
      <c r="P24">
        <f>SUM(P19:P23)</f>
        <v>24</v>
      </c>
    </row>
    <row r="29" ht="15">
      <c r="P29" s="40"/>
    </row>
    <row r="30" ht="15">
      <c r="P30" s="40">
        <v>2</v>
      </c>
    </row>
    <row r="31" ht="15">
      <c r="P31" s="40">
        <v>4</v>
      </c>
    </row>
    <row r="32" ht="15">
      <c r="P32" s="40">
        <v>2</v>
      </c>
    </row>
    <row r="33" ht="15">
      <c r="P33" s="40">
        <v>2</v>
      </c>
    </row>
    <row r="34" ht="15">
      <c r="P34">
        <f>SUM(P30:P33)</f>
        <v>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K4:R22"/>
  <sheetViews>
    <sheetView zoomScalePageLayoutView="0" workbookViewId="0" topLeftCell="A1">
      <selection activeCell="K8" sqref="K8:K11"/>
    </sheetView>
  </sheetViews>
  <sheetFormatPr defaultColWidth="11.421875" defaultRowHeight="15"/>
  <cols>
    <col min="11" max="11" width="35.140625" style="0" customWidth="1"/>
  </cols>
  <sheetData>
    <row r="4" spans="11:18" ht="72.75" customHeight="1">
      <c r="K4" s="175" t="s">
        <v>155</v>
      </c>
      <c r="P4" s="172" t="s">
        <v>71</v>
      </c>
      <c r="Q4" s="172"/>
      <c r="R4" s="172"/>
    </row>
    <row r="5" spans="11:18" ht="64.5" customHeight="1">
      <c r="K5" s="175"/>
      <c r="P5" s="173" t="s">
        <v>94</v>
      </c>
      <c r="Q5" s="173"/>
      <c r="R5" s="173"/>
    </row>
    <row r="6" spans="11:18" ht="102" customHeight="1">
      <c r="K6" s="175"/>
      <c r="P6" s="173" t="s">
        <v>125</v>
      </c>
      <c r="Q6" s="173"/>
      <c r="R6" s="173"/>
    </row>
    <row r="7" ht="144.75" customHeight="1">
      <c r="K7" s="176"/>
    </row>
    <row r="8" ht="15">
      <c r="K8" s="164" t="s">
        <v>156</v>
      </c>
    </row>
    <row r="9" ht="15">
      <c r="K9" s="165"/>
    </row>
    <row r="10" spans="11:18" ht="118.5" customHeight="1">
      <c r="K10" s="165"/>
      <c r="P10" s="173" t="s">
        <v>126</v>
      </c>
      <c r="Q10" s="173"/>
      <c r="R10" s="173"/>
    </row>
    <row r="11" spans="11:18" ht="78" customHeight="1">
      <c r="K11" s="166"/>
      <c r="P11" s="173" t="s">
        <v>127</v>
      </c>
      <c r="Q11" s="173"/>
      <c r="R11" s="173"/>
    </row>
    <row r="12" spans="11:18" ht="92.25" customHeight="1">
      <c r="K12" s="167" t="s">
        <v>157</v>
      </c>
      <c r="P12" s="174" t="s">
        <v>72</v>
      </c>
      <c r="Q12" s="174"/>
      <c r="R12" s="174"/>
    </row>
    <row r="13" ht="103.5" customHeight="1">
      <c r="K13" s="168"/>
    </row>
    <row r="14" ht="15">
      <c r="K14" s="168"/>
    </row>
    <row r="15" ht="15">
      <c r="K15" s="169"/>
    </row>
    <row r="16" ht="15">
      <c r="K16" s="164" t="s">
        <v>158</v>
      </c>
    </row>
    <row r="17" ht="15">
      <c r="K17" s="165"/>
    </row>
    <row r="18" ht="15">
      <c r="K18" s="165"/>
    </row>
    <row r="19" ht="53.25" customHeight="1">
      <c r="K19" s="166"/>
    </row>
    <row r="20" ht="87" customHeight="1">
      <c r="K20" s="170" t="s">
        <v>159</v>
      </c>
    </row>
    <row r="21" ht="15">
      <c r="K21" s="170"/>
    </row>
    <row r="22" ht="15">
      <c r="K22" s="171"/>
    </row>
  </sheetData>
  <sheetProtection/>
  <mergeCells count="11">
    <mergeCell ref="K4:K7"/>
    <mergeCell ref="K8:K11"/>
    <mergeCell ref="K12:K15"/>
    <mergeCell ref="K16:K19"/>
    <mergeCell ref="K20:K22"/>
    <mergeCell ref="P4:R4"/>
    <mergeCell ref="P5:R5"/>
    <mergeCell ref="P6:R6"/>
    <mergeCell ref="P10:R10"/>
    <mergeCell ref="P11:R11"/>
    <mergeCell ref="P12:R12"/>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npinedaj</dc:creator>
  <cp:keywords/>
  <dc:description/>
  <cp:lastModifiedBy>Esperanza Peña Quintero</cp:lastModifiedBy>
  <cp:lastPrinted>2018-10-11T21:04:45Z</cp:lastPrinted>
  <dcterms:created xsi:type="dcterms:W3CDTF">2013-02-04T15:36:55Z</dcterms:created>
  <dcterms:modified xsi:type="dcterms:W3CDTF">2018-10-12T16:08:15Z</dcterms:modified>
  <cp:category/>
  <cp:version/>
  <cp:contentType/>
  <cp:contentStatus/>
</cp:coreProperties>
</file>