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U\ERU TRABAJOS\INDICADORES\2020\REPORTES\"/>
    </mc:Choice>
  </mc:AlternateContent>
  <xr:revisionPtr revIDLastSave="0" documentId="13_ncr:1_{37386D10-7B57-44B1-94E9-9D1B48070912}" xr6:coauthVersionLast="45" xr6:coauthVersionMax="45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Ind 2018 v2 " sheetId="1" state="hidden" r:id="rId1"/>
    <sheet name="Ind 2020" sheetId="2" r:id="rId2"/>
  </sheets>
  <definedNames>
    <definedName name="_xlnm._FilterDatabase" localSheetId="1" hidden="1">'Ind 2020'!$A$3:$XEY$54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2" l="1"/>
  <c r="I52" i="2" l="1"/>
  <c r="I48" i="2"/>
  <c r="I47" i="2"/>
  <c r="I46" i="2"/>
  <c r="I40" i="2" l="1"/>
  <c r="I39" i="2"/>
  <c r="I21" i="2"/>
  <c r="I20" i="2"/>
  <c r="I12" i="2"/>
  <c r="I9" i="2"/>
  <c r="I23" i="2" l="1"/>
  <c r="I54" i="2" l="1"/>
  <c r="I53" i="2"/>
  <c r="I49" i="2"/>
  <c r="I45" i="2"/>
  <c r="I44" i="2"/>
  <c r="I43" i="2"/>
  <c r="G38" i="2"/>
  <c r="I38" i="2" s="1"/>
  <c r="I36" i="2"/>
  <c r="I32" i="2"/>
  <c r="I31" i="2"/>
  <c r="I25" i="2"/>
  <c r="I24" i="2"/>
  <c r="I19" i="2"/>
  <c r="I17" i="2"/>
  <c r="I16" i="2"/>
  <c r="I15" i="2"/>
  <c r="I14" i="2"/>
  <c r="I13" i="2"/>
  <c r="I11" i="2"/>
  <c r="I10" i="2"/>
  <c r="I7" i="2"/>
  <c r="I6" i="2"/>
  <c r="I5" i="2"/>
  <c r="I4" i="2"/>
</calcChain>
</file>

<file path=xl/sharedStrings.xml><?xml version="1.0" encoding="utf-8"?>
<sst xmlns="http://schemas.openxmlformats.org/spreadsheetml/2006/main" count="318" uniqueCount="298">
  <si>
    <t>INDICADORES CORPORATIVOS 2018</t>
  </si>
  <si>
    <t>Perspectiva</t>
  </si>
  <si>
    <t>Objetivo Corporativo PE 2016-2020</t>
  </si>
  <si>
    <t>Indicador PE 2016-2020</t>
  </si>
  <si>
    <t>Fórmula</t>
  </si>
  <si>
    <t>Meta 2018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</si>
  <si>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</si>
  <si>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</si>
  <si>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</si>
  <si>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</si>
  <si>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5% (*)</t>
  </si>
  <si>
    <t>Estudiantes beneficiados con nuevos créditos condonables</t>
  </si>
  <si>
    <t>Sumatoria de legalizaciones de créditos condonables en el periodo</t>
  </si>
  <si>
    <t xml:space="preserve">Meta cuatrienio: 125.000
Meta 2018: 35.110 </t>
  </si>
  <si>
    <t>Nuevos beneficiarios de crédito educativo</t>
  </si>
  <si>
    <t>Nuevos beneficiarios de crédito en la vigencia 2018</t>
  </si>
  <si>
    <t>Nuevos beneficiarios de créditos a través de recursos de terceros</t>
  </si>
  <si>
    <t>Nuevos beneficiarios de crédito a través de fondos, alianzas y regalías en la vigencia 2018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</si>
  <si>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</si>
  <si>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</si>
  <si>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</si>
  <si>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</si>
  <si>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Beneficiarios de la comunidad</t>
  </si>
  <si>
    <t>Total de beneficiarios inscritos en comunidad ICETEX</t>
  </si>
  <si>
    <t>Encuentros con población vulnerable</t>
  </si>
  <si>
    <t>Número de encuentros realizados con indígenas, victimas y afrodescendientes</t>
  </si>
  <si>
    <t>Experiencia de servicio en canales de contacto</t>
  </si>
  <si>
    <t>Contribuir a la alta regionalización de la educación superior en Colombia</t>
  </si>
  <si>
    <t xml:space="preserve">Colocación de recursos de terceros </t>
  </si>
  <si>
    <t>Sumatoria consignaciones de recursos de nuevos negocios y adiciones</t>
  </si>
  <si>
    <t>Oficinas móviles</t>
  </si>
  <si>
    <t>Municipios visitados mediante oficinas móviles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</si>
  <si>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</si>
  <si>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</si>
  <si>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</si>
  <si>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</si>
  <si>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</si>
  <si>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% de avance de actividades del plan de acción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</si>
  <si>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</si>
  <si>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</si>
  <si>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</si>
  <si>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&gt;140%</t>
  </si>
  <si>
    <t>Índice de cartera vencida</t>
  </si>
  <si>
    <t>[Valor de cartera activa con mora mayor a 30 días  / Valor Total de cartera activa] *100%</t>
  </si>
  <si>
    <t>&lt; 9,95%</t>
  </si>
  <si>
    <t>Mejorar el Gobierno Corporativo</t>
  </si>
  <si>
    <t>Cumplimiento Plan de gobierno corporativo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</si>
  <si>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</si>
  <si>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</si>
  <si>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</si>
  <si>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</si>
  <si>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</si>
  <si>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</si>
  <si>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</si>
  <si>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</si>
  <si>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</si>
  <si>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Nuevos convenios de cooperación internacional</t>
  </si>
  <si>
    <t>Número de nuevos convenios suscritos de cooperación internacional</t>
  </si>
  <si>
    <t>Garantizar con calidad, un eficiente y efectivo servicio al cliente</t>
  </si>
  <si>
    <t>Eficiencia en el servicio</t>
  </si>
  <si>
    <t>Armonizar los procesos de la entidad, acordes con la nueva estructura, enfocados en la excelencia</t>
  </si>
  <si>
    <t>Este objetivo no se medirá en la vigencia 2018 dada la Directiva Presidencial 01 del 10 de febrero de 2016 - Plan  de austeridad 2016, numeral 4 - Modificaciones de estructuras administrativas y plantas de personal</t>
  </si>
  <si>
    <t>N.A.</t>
  </si>
  <si>
    <t>Aprendizaje, innovación y crecimiento</t>
  </si>
  <si>
    <t>Innovar en el portafolio de productos orientados a activos, pasivos y patrimonio</t>
  </si>
  <si>
    <t>Modelo Financiación contingente al ingreso</t>
  </si>
  <si>
    <t>Convertir las tecnologías de información en una ventaja competitiva del negocio</t>
  </si>
  <si>
    <t>Sistema CORE Bancario  - Fase II</t>
  </si>
  <si>
    <t>Asegurar el talento humano de la organización</t>
  </si>
  <si>
    <t>Cumplimiento Plan Estratégico de Talento Humano</t>
  </si>
  <si>
    <t>% Avance Plan Estratégico de Talento Humano</t>
  </si>
  <si>
    <t>(Usuarios que califican entre excelente y bueno la atención en los canales / Cantidad de usuarios encuestados)*100</t>
  </si>
  <si>
    <r>
      <t>800</t>
    </r>
    <r>
      <rPr>
        <b/>
        <vertAlign val="superscript"/>
        <sz val="14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</si>
  <si>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 cambia el producto "Eduplan" por "Becas Ser"</t>
    </r>
  </si>
  <si>
    <r>
      <t xml:space="preserve">Diseño e implementación Becas Ser </t>
    </r>
    <r>
      <rPr>
        <b/>
        <vertAlign val="superscript"/>
        <sz val="11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</si>
  <si>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1"/>
        <rFont val="Arial"/>
        <family val="2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</si>
  <si>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Se corrige la fórmula y meta se cambia de 0% a 100% por el cambio de la tendencia del indicador</t>
    </r>
  </si>
  <si>
    <t>Cumplimiento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</si>
  <si>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por parte de Presidencia  el cambio de 1000 a 800 becas para colombianos en el exterior </t>
    </r>
  </si>
  <si>
    <t xml:space="preserve">Observaciones </t>
  </si>
  <si>
    <t>Objetivo Estratégico 2017-2020</t>
  </si>
  <si>
    <t xml:space="preserve">Indicador </t>
  </si>
  <si>
    <t>Proceso</t>
  </si>
  <si>
    <t>Fortalecer la estructura administrativa, técnica, institucional y operativa de la empresa, así como incrementar la sostenibilidad del SIG, para alcanzar óptimos niveles de productividad y servicio.</t>
  </si>
  <si>
    <t>Direccionamiento Estratégico</t>
  </si>
  <si>
    <t>Evaluación en el logro de indicadores de Gestión</t>
  </si>
  <si>
    <t>Objetivo del Proceso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</si>
  <si>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</si>
  <si>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Gestión de Grupo de Interes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</si>
  <si>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</si>
  <si>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Desarrollar estrategias de comunicación para los diferentes públicos objetivo a nivel interno y externo, que permitan transmitir la información de manera veraz, clara y oportuna.</t>
  </si>
  <si>
    <t>Atención a los requerimiento de comunicación.</t>
  </si>
  <si>
    <t>Visitas registradas en la página web de la Entidad</t>
  </si>
  <si>
    <t>Formulación de Instrumentos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</si>
  <si>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</si>
  <si>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</si>
  <si>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Oportunidad en la evaluación de proyectos a partir de estudios preliminares</t>
  </si>
  <si>
    <t>Evaluación Financiera de Proyectos</t>
  </si>
  <si>
    <t>Alcanzar la sostenibilidad económica de la empresa y su posicionamiento, a través de la venta de servicios y proyectos rentables, en el marco de alianzas estratégicas con actores públicos y privados.</t>
  </si>
  <si>
    <t>Eficiencia en la entrega de la información por parte de las Fiduciarias</t>
  </si>
  <si>
    <t>1 día calendario</t>
  </si>
  <si>
    <t>1 día hábil</t>
  </si>
  <si>
    <t>Gestión Predial y Social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</si>
  <si>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</si>
  <si>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</si>
  <si>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Oportunidad en la atención de unidades sociales y/o personas que requieran asesoría de Gestión Social</t>
  </si>
  <si>
    <t>Oportunidad en el trámite de reconocimientos económicos a las unidades Sociales</t>
  </si>
  <si>
    <t>Ejecución de Proyectos</t>
  </si>
  <si>
    <t>Gestionar la elaboración de los estudios, diseños técnicos y urbanísticos, así como ejecutar las obras de urbanismo y construcción necesarias para el desarrollo de los proyectos de la empresa.</t>
  </si>
  <si>
    <t>Cumplimiento en la elaboración del diseño de Proyectos</t>
  </si>
  <si>
    <t xml:space="preserve">Cumplimiento en la ejecución de las obras </t>
  </si>
  <si>
    <t xml:space="preserve">Liquidación de las obras </t>
  </si>
  <si>
    <t>Cumplimiento para la aprobación de los diseños de los Proyectos</t>
  </si>
  <si>
    <t>Cumplimiento en el recibo de las obras</t>
  </si>
  <si>
    <t>Comercialización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</si>
  <si>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</si>
  <si>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del Plan de Mercadeo</t>
  </si>
  <si>
    <t>Dirección, Gestión y Seguimiento de Proyectos</t>
  </si>
  <si>
    <t>Gestión Contractual</t>
  </si>
  <si>
    <t xml:space="preserve">Fortalecer la estructura administrativa, técnica, institucional y operativa de la empresa, así como incrementar la sostenibilidad del SIG, para alcanzar óptimos niveles de productividad y servicio </t>
  </si>
  <si>
    <t>Adelantar los procesos jurídicos y de contratación relacionados con el desarrollo de la misión de la Empresa de Renovación y Desarrollo Urbano de Bogotá</t>
  </si>
  <si>
    <t>Gestión Jurídica</t>
  </si>
  <si>
    <t xml:space="preserve">Fortalecer la estructura administrativa, técnica, institucional y operativa de la empresa, así como incrementar la sostenibilidad del SIG, para alcanzar óptimos niveles de productividad y servicio. </t>
  </si>
  <si>
    <t>Desempeño en la emisión de conceptos jurídicos</t>
  </si>
  <si>
    <t>25 días hábiles</t>
  </si>
  <si>
    <t>Tiempo de respuesta a solicitudes realizadas mediante comunicaciones externas</t>
  </si>
  <si>
    <t>15 días hábiles</t>
  </si>
  <si>
    <t>Cumplimiento de compromisos asignados a la Subgerencia Jurídica</t>
  </si>
  <si>
    <t>Seguimiento a Procesos Judiciales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</si>
  <si>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</si>
  <si>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</si>
  <si>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</si>
  <si>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</si>
  <si>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Oportunidad en el tramite de cuentas por pagar </t>
  </si>
  <si>
    <t>4 días hábiles</t>
  </si>
  <si>
    <t>Recuperación de cartera</t>
  </si>
  <si>
    <t>Gestión de Talento humano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</si>
  <si>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</si>
  <si>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</si>
  <si>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</si>
  <si>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</si>
  <si>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Gestión Ambiental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</si>
  <si>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</si>
  <si>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Consumo percápita de agua</t>
  </si>
  <si>
    <t>Consumo percápita de energia</t>
  </si>
  <si>
    <t>78 Kwh</t>
  </si>
  <si>
    <t>Disposición final de residuos</t>
  </si>
  <si>
    <t>Consumo sostenible</t>
  </si>
  <si>
    <t>Implementación de practicas sostenibles</t>
  </si>
  <si>
    <t>Número de resmas de papel consumidas por la entidad.</t>
  </si>
  <si>
    <t>Gestión de Servicios Logisticos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</si>
  <si>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</si>
  <si>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Eficiencia en el trámite de cuentas de servicios públicos</t>
  </si>
  <si>
    <t>5 días hábiles</t>
  </si>
  <si>
    <t>Oportunidad en la actualización del inventario de bienes individuales</t>
  </si>
  <si>
    <t>3 días hábiles</t>
  </si>
  <si>
    <t>Gestión Documental</t>
  </si>
  <si>
    <t>Lograr una óptima administración y conservación de los archivos que conforman el acervo documental de la empresa, asegurando la disponibilidad y acceso de la información para todos los grupos de interés.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</si>
  <si>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</si>
  <si>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</si>
  <si>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</si>
  <si>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Gestión de TIC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</si>
  <si>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</si>
  <si>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Disponibilidad del servicio de red (canales de datos Datacenter)</t>
  </si>
  <si>
    <t>Oportunidad en la atención de servicios de soporte tecnológico de nivel 3</t>
  </si>
  <si>
    <t>10 días hábiles</t>
  </si>
  <si>
    <t>Oportunidad en la atención de servicios de soporte tecnológico de nivel 2</t>
  </si>
  <si>
    <t>Oportunidad en la atención de servicios de soporte tecnológico de nivel 1</t>
  </si>
  <si>
    <t>10 horas</t>
  </si>
  <si>
    <t>Implementación Estrategia de Gobierno en Línea (GEL)</t>
  </si>
  <si>
    <t>Atención al Ciudadano</t>
  </si>
  <si>
    <t>Tiempo promedio utilizado en la respuesta a las PQRS de las dependencias</t>
  </si>
  <si>
    <t>7 días</t>
  </si>
  <si>
    <t>Oportunidad en el traslado de PQRS por competencia</t>
  </si>
  <si>
    <t>2 días hábiles</t>
  </si>
  <si>
    <t>Satisfacción  de usuarios en el punto de atención</t>
  </si>
  <si>
    <t>Evaluación y Mejoramiento Continuo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</si>
  <si>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</si>
  <si>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Cumplimiento del Plan Anual de Auditorias</t>
  </si>
  <si>
    <t>Efectividad en la presentación de informes de la Oficina de Control Interno</t>
  </si>
  <si>
    <t>=Promedio del cumplimiento de los indicadores</t>
  </si>
  <si>
    <t>= (Número de requerimientos atendidos dentro de los tiempos establecidos/Número de requerimientos solicitados por las diferentes dependencias)*100%</t>
  </si>
  <si>
    <t>= (Número de visitas registradas al contenido de la página web/60.000 visitas a la página web en el trimestre) * 100%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</si>
  <si>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</si>
  <si>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>=Promedio de la sumatoria (Día Hábil en que se remite la información de la Fiduciaria a Contabilidad - Día hábil en que la fiduciaria entrega la información)</t>
  </si>
  <si>
    <t>= (Reconocimientos económicos tramitados para las unidades sociales en el periodo de medición / Número total de reconocimientos económicos definidos a tramitar para las unidades sociales en el periodo de medición) * 100%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</si>
  <si>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</si>
  <si>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= (Porcentaje ejecutado según el cronograma establecido para el periodo de medición/ Porcentaje programado para realizar en el periodo de medición) * 100%</t>
  </si>
  <si>
    <t>= (Porcentaje de ejecución según el cronograma de ejecución de obras establecido para el periodo de medición / Porcentaje programado de ejecución de obras programadas para realizar en el periodo de medición) * 100%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</si>
  <si>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</si>
  <si>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>= (Porcentaje ejecutado según el cronograma establecido para la aprobación de los diseños en el periodo de medición /Porcentaje programado para la aprobación de los diseños en el periodo de medición) * 100%</t>
  </si>
  <si>
    <t>= (Porcentaje de ejecución según el cronograma del recibo de las obras establecido para el periodo de medición. / Porcentaje programado del recibo de las obras programadas para realizar en el periodo de medición.) * 100%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</si>
  <si>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</si>
  <si>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</si>
  <si>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= (Numero total de procesos en los cuales se han adelantado acciones jurídicas en el periodo de medición. / Numero total de procesos en los que la Empresa es parte interesada.) * 100%</t>
  </si>
  <si>
    <t>= (Total recaudos. Corresponde a los registros de ingresos corrientes presupuestales de la Empresa en el periodo de medición. / Corresponde a la cifra establecida como meta de recaudo de ingresos corrientes para el periodo de medición) * 100%</t>
  </si>
  <si>
    <t>= (Fecha prevista para la entrega de los informes a los organismos administrativos y de control - Fecha de real de entrega de los informes a los organos administrativos y de control) días de vencimiento</t>
  </si>
  <si>
    <t>=(Numero de devoluciones de las cuentas por pagar  (diferentes a cuentas de contratistas) / Numero total de cuentas por pagar tramitadas en el periodo (diferentes a cuentas de contratistas)) * 100%</t>
  </si>
  <si>
    <t>= Promedio (Fecha de realización del pago de la cuenta por pagar - Fecha de radicado de la cuenta por pagar)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</si>
  <si>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</si>
  <si>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= (Numero total de actividades del PIC y el Plan de bienestar realizadas en el periodo de medición. / Numero total de actividades del PIC y el Plan de  Bienestar programadas el  periodo de medición.) * 100%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</si>
  <si>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</si>
  <si>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= (Presupuesto ejecutado en capacitaciones y actividades de bienestar acumulado hasta el periodo de medición / Presupuesto asignado para la realización de capacitaciones y actividades de Bienestar programadas para la vigencia.) * 100%</t>
  </si>
  <si>
    <t xml:space="preserve">*= (Consumo en metros cúbicos de agua en el periodo:  Es el valor en metros cúbicos de agua consumidos por la ERU, en los pisos 3, 4 y 7 del edificio Porto 100 durante el periodo de medición. / Numero de usuarios en el periodo: Es la cantidad de personas de la ERU que estuvieron permanentemente  en los pisos 3, 4 y 7 del edificio Porto 100 durante el periodo de medición.) 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</si>
  <si>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</si>
  <si>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= (Numero total de kilogramos de residuos generados en la sede administrativa Porto 100 pisos 3, 4 y 7  / Numero total de kilogramos dispuestos de manera adecuada) * 100%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</si>
  <si>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</si>
  <si>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</si>
  <si>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</si>
  <si>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= (Promedio de la sumatoria (Fecha en la cual se realiza la actualización del inventario en el JSP7 - Fecha en la cual se realiza la solicitud del movimiento de inventario))</t>
  </si>
  <si>
    <t>=Promedio de la sumatoria (Fecha de entrega de la documentación solicitada. - Fecha de recibo de la solicitud de documentación.)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</si>
  <si>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</si>
  <si>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= (Numero de personas que asisten a la capacitación de gestión documental programadas en el periodo. / Numero de personas invitadas o inscritas a las capacitaciones de gestión documental en el periodo) * 100%</t>
  </si>
  <si>
    <t>= (Tiempo en el cual se tuvo disponibilidad del servicio de red externa en el periodo de medición. / Tiempo contratado para contar con la disponibilidad del servicio de red externa en el periodo de medición.) * 100%</t>
  </si>
  <si>
    <t>=Promedio de la sumatoria (Fecha y hora en la que se recibió la solicitud para corregir el problema de nivel 3 -  Fecha y hora de solución del problema de nivel 3)</t>
  </si>
  <si>
    <t>=Promedio de la sumatoria (Fecha y hora en la que se recibió la solicitud para corregir el problema de nivel 2 -  Fecha y hora de solución del problema de nivel 2)</t>
  </si>
  <si>
    <t>=Promedio de la sumatoria (Fecha y hora en la que se recibió la solicitud para corregir el problema de nivel 1 -  Fecha y hora de solución del problema de nivel 1)</t>
  </si>
  <si>
    <t>= (Numero de actividades cumplidas en el periodo de medición. / Numero total de actividades programadas en el periodo de medición.) * 100%</t>
  </si>
  <si>
    <t>= (Promedio Total de tiempos de respuesta del periodo de las dependencias. / # de dependencias de la entidad)</t>
  </si>
  <si>
    <t>Promedio de la sumatoria (Fecha de remision a la PQRS según su competencia - Fecha de recepción de la PQRS que debe trasladarse por competencia a la entidad correspondiente en el periodo de medición.  )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</si>
  <si>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</si>
  <si>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= (Numero de actividades del Plan Anual de Auditorias realizadas en el periodo de medición./Numero de actividades del Plan Anual de Auditorias programadas en el periodo de medición) * 100%</t>
  </si>
  <si>
    <t>= (Numero de informes presentados de forma coherente, clara y oportuna. / Numero de Informes presentados de acuerdo al cumplimiento del Plan Anual de Auditorias programado en el periodo de medición.) * 100%</t>
  </si>
  <si>
    <t>=Promedio simple del cumplimiento del número total de indicadores.</t>
  </si>
  <si>
    <t>= (Numero total de compromisos cumplidos por parte de la Subgerencia Jurídica durante el perdiodo de medición. / Numero total de compromisos que le fueron asignados a la Subgerencia Jurídica en los comites y reuniónes en los que participo durante el periodo de medición.) * 100%</t>
  </si>
  <si>
    <t>Determinar el nivel de calidad en la entrega de la información entregada por las fiduciarias con respecto a los movimientos, saldos y derechos fiduciarios que se tienen con la Empresa de Renovación y Desarrollo Urbano de Bogotá D,C.</t>
  </si>
  <si>
    <t>Meta 2020</t>
  </si>
  <si>
    <t>Corte a 30 de marzo de 2020</t>
  </si>
  <si>
    <t>Resultado I Trim</t>
  </si>
  <si>
    <t>=57/57</t>
  </si>
  <si>
    <t>=50384/60000</t>
  </si>
  <si>
    <t>=0,05/0,2</t>
  </si>
  <si>
    <t xml:space="preserve">Porcentaje de avance en la evaluación y analisis de areas de oportunidad para la formulación de proyectos de desarrollo y renovación urbana </t>
  </si>
  <si>
    <t>= (Número de áreas de oportunidad evaluadas y analizadas en el periodo / Número total de los áreas de oportunidad   identificadas para evaluación en el periodo) * 100%</t>
  </si>
  <si>
    <t>= 13 / 26</t>
  </si>
  <si>
    <t>Enero=2
Febrero=2
Marzo=4</t>
  </si>
  <si>
    <t>=2032/2032</t>
  </si>
  <si>
    <t>=343/343</t>
  </si>
  <si>
    <t>=26%/28%</t>
  </si>
  <si>
    <t>=31,64%/38,23%</t>
  </si>
  <si>
    <t>=7,69%/9,62%</t>
  </si>
  <si>
    <t>=22,31%/22,76%</t>
  </si>
  <si>
    <t>=19,56/22,92</t>
  </si>
  <si>
    <t>=11/11</t>
  </si>
  <si>
    <t>Liderar, gestionar y realizar seguimiento al desarrollo integral de los proyectos para garantizar su ejecución de acuerdo con la misionalidad de la empresa.</t>
  </si>
  <si>
    <t>Cargue documentación repositorio (Banco de Proyectos)</t>
  </si>
  <si>
    <t>= (Número total de fichas actualizadaas cargadas en la herramienta / Número total de fichas actualizadas en el periodo) * 100%</t>
  </si>
  <si>
    <t>N/A para este trimestre</t>
  </si>
  <si>
    <t>Contratación Directa</t>
  </si>
  <si>
    <t>= (Número de solicitudes de contratación directa  tramitadas) / Número de solicitudes de contratación directa radicadas) * 100%</t>
  </si>
  <si>
    <t>=23/25</t>
  </si>
  <si>
    <t>Atención de procesos de selección</t>
  </si>
  <si>
    <t>= (Número de  procesos de selección adelantados) / Número de solicitudes de procesos de selección radicados) * 100%</t>
  </si>
  <si>
    <t>=2/3</t>
  </si>
  <si>
    <t>Atención de requerimientos de Fiducias</t>
  </si>
  <si>
    <t>= (Número de acompañamientos efectivos) /  Número de solicitudes de acompañamiento recibidas) * 100%</t>
  </si>
  <si>
    <t>=1/3</t>
  </si>
  <si>
    <t xml:space="preserve">    RESULTADOS INDICADORES DE GESTIÓN 2020</t>
  </si>
  <si>
    <t>=25/9</t>
  </si>
  <si>
    <t>=15/9</t>
  </si>
  <si>
    <t>=7/7</t>
  </si>
  <si>
    <t>=137/137</t>
  </si>
  <si>
    <t xml:space="preserve">Ene=10908431245/1220210208
'Feb=2883461863/1394791865
'Marz=5596588/1111485458
</t>
  </si>
  <si>
    <t>=-3/1</t>
  </si>
  <si>
    <t>Ene=1/58
Feb=2/62
Mar=2/50</t>
  </si>
  <si>
    <t>ene= 2,5
feb=4
maz=4</t>
  </si>
  <si>
    <t>431169077/1245357752</t>
  </si>
  <si>
    <t>=15/22</t>
  </si>
  <si>
    <t>=372/487</t>
  </si>
  <si>
    <t>$10985640/$426307799</t>
  </si>
  <si>
    <t>2 m3</t>
  </si>
  <si>
    <t xml:space="preserve">Ene: 0,225   
Feb: 0,225    
Mar: 0,205 
</t>
  </si>
  <si>
    <t>47,23</t>
  </si>
  <si>
    <t xml:space="preserve">Ene:12330/281    
Feb:12404/289    
Mar:11581/211 
</t>
  </si>
  <si>
    <t xml:space="preserve">Ene: 349,39/349,39        
Feb: 351,76/351,76       
Mar: 248,93/248,93 
</t>
  </si>
  <si>
    <t>Ene: 0/0        
Feb: 13/13      
Mar: 10/10</t>
  </si>
  <si>
    <t>=9/9</t>
  </si>
  <si>
    <t>= (Sumatoria total de resmas de papel entregadas a las dependencias en el periodo de medición.-Sumatoria total de resmas de papel entregadas a las dependencias en el periodo anterior (2019))</t>
  </si>
  <si>
    <t>304 resmas</t>
  </si>
  <si>
    <t>778</t>
  </si>
  <si>
    <t>I TRIM 2019:412
I TRIM 2020:304</t>
  </si>
  <si>
    <t>4 días</t>
  </si>
  <si>
    <t>Enero=5
Febrero=3
Marzo=4</t>
  </si>
  <si>
    <t>ene:1
feb:1
mar:2</t>
  </si>
  <si>
    <t>ene:0
feb:1
mar:0</t>
  </si>
  <si>
    <t>ene=21/21
feb=29/29
mar=22/22</t>
  </si>
  <si>
    <t>No se tienen programadas capacitaciones durante el trimestre.</t>
  </si>
  <si>
    <t>ene=744/744
feb=696/696
mar=744/744</t>
  </si>
  <si>
    <t>ene=7,37
feb=9,55
mar=9,77</t>
  </si>
  <si>
    <t>ene=3,18
feb=3.26
mar=2,53</t>
  </si>
  <si>
    <t>ene=10
feb=10,80
mar=11,86</t>
  </si>
  <si>
    <t>ene=4/4
feb=3/3
mar=3/3</t>
  </si>
  <si>
    <t xml:space="preserve">Ene=80/9    
Feb=113/13    
Mar=106/13
</t>
  </si>
  <si>
    <t>Ene=1,090909091
Feb= 1
Mar= 1,916666667</t>
  </si>
  <si>
    <t>=5/8</t>
  </si>
  <si>
    <t>=34/36</t>
  </si>
  <si>
    <t>=14/14</t>
  </si>
  <si>
    <t>Número total de las actividades del plan de mercadeo realizadas en el periodo de medición. / Número total de actividades del plan de mercadeo programadas en el periodo) *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</si>
</sst>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/>
      <diagonal/>
    </border>
    <border>
      <left style="hair">
        <color rgb="FF002060"/>
      </left>
      <right style="medium">
        <color indexed="64"/>
      </right>
      <top/>
      <bottom style="hair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41" fontId="7" fillId="5" borderId="6" xfId="1" applyFont="1" applyFill="1" applyBorder="1" applyAlignment="1">
      <alignment horizontal="center" vertical="center" wrapText="1"/>
    </xf>
    <xf numFmtId="37" fontId="7" fillId="5" borderId="6" xfId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0" fillId="5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5" fontId="7" fillId="5" borderId="6" xfId="2" applyNumberFormat="1" applyFont="1" applyFill="1" applyBorder="1" applyAlignment="1">
      <alignment horizontal="center" vertical="center" wrapText="1"/>
    </xf>
    <xf numFmtId="9" fontId="7" fillId="5" borderId="6" xfId="3" applyFont="1" applyFill="1" applyBorder="1" applyAlignment="1">
      <alignment horizontal="center" vertical="center" wrapText="1"/>
    </xf>
    <xf numFmtId="0" fontId="7" fillId="5" borderId="6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9" fontId="7" fillId="5" borderId="6" xfId="3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37" fontId="19" fillId="5" borderId="5" xfId="1" applyNumberFormat="1" applyFont="1" applyFill="1" applyBorder="1" applyAlignment="1">
      <alignment horizontal="center" vertical="center"/>
    </xf>
    <xf numFmtId="9" fontId="19" fillId="5" borderId="5" xfId="3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9" fontId="19" fillId="5" borderId="5" xfId="3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10" fontId="20" fillId="2" borderId="5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9" fontId="20" fillId="2" borderId="5" xfId="3" applyFont="1" applyFill="1" applyBorder="1" applyAlignment="1">
      <alignment horizontal="center" vertical="center" wrapText="1"/>
    </xf>
    <xf numFmtId="9" fontId="19" fillId="5" borderId="5" xfId="1" applyNumberFormat="1" applyFont="1" applyFill="1" applyBorder="1" applyAlignment="1">
      <alignment horizontal="center" vertical="center" wrapText="1"/>
    </xf>
    <xf numFmtId="9" fontId="19" fillId="5" borderId="5" xfId="2" applyNumberFormat="1" applyFont="1" applyFill="1" applyBorder="1" applyAlignment="1">
      <alignment horizontal="center" vertical="center" wrapText="1"/>
    </xf>
    <xf numFmtId="9" fontId="19" fillId="2" borderId="5" xfId="3" applyFont="1" applyFill="1" applyBorder="1" applyAlignment="1">
      <alignment horizontal="center" vertical="center" wrapText="1"/>
    </xf>
    <xf numFmtId="164" fontId="19" fillId="5" borderId="5" xfId="3" applyNumberFormat="1" applyFont="1" applyFill="1" applyBorder="1" applyAlignment="1">
      <alignment horizontal="center" vertical="center" wrapText="1"/>
    </xf>
    <xf numFmtId="9" fontId="19" fillId="5" borderId="10" xfId="1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vertical="center" wrapText="1"/>
    </xf>
    <xf numFmtId="10" fontId="20" fillId="2" borderId="10" xfId="3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" fontId="20" fillId="2" borderId="5" xfId="3" applyNumberFormat="1" applyFont="1" applyFill="1" applyBorder="1" applyAlignment="1">
      <alignment horizontal="center" vertical="center" wrapText="1"/>
    </xf>
    <xf numFmtId="9" fontId="0" fillId="0" borderId="16" xfId="3" quotePrefix="1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0" fillId="0" borderId="19" xfId="0" quotePrefix="1" applyFont="1" applyFill="1" applyBorder="1" applyAlignment="1">
      <alignment horizontal="center" vertical="center" wrapText="1"/>
    </xf>
    <xf numFmtId="49" fontId="0" fillId="0" borderId="19" xfId="0" quotePrefix="1" applyNumberFormat="1" applyFont="1" applyFill="1" applyBorder="1" applyAlignment="1">
      <alignment horizontal="center" vertical="center"/>
    </xf>
    <xf numFmtId="49" fontId="0" fillId="0" borderId="19" xfId="0" quotePrefix="1" applyNumberFormat="1" applyFont="1" applyFill="1" applyBorder="1" applyAlignment="1">
      <alignment horizontal="center" vertical="center" wrapText="1"/>
    </xf>
    <xf numFmtId="49" fontId="0" fillId="2" borderId="19" xfId="0" quotePrefix="1" applyNumberFormat="1" applyFont="1" applyFill="1" applyBorder="1" applyAlignment="1">
      <alignment horizontal="center" vertical="center" wrapText="1"/>
    </xf>
    <xf numFmtId="49" fontId="0" fillId="2" borderId="19" xfId="0" quotePrefix="1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10" fontId="20" fillId="2" borderId="21" xfId="3" applyNumberFormat="1" applyFont="1" applyFill="1" applyBorder="1" applyAlignment="1">
      <alignment horizontal="center" vertical="center" wrapText="1"/>
    </xf>
    <xf numFmtId="9" fontId="19" fillId="5" borderId="21" xfId="3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2" fontId="20" fillId="2" borderId="5" xfId="3" applyNumberFormat="1" applyFont="1" applyFill="1" applyBorder="1" applyAlignment="1">
      <alignment horizontal="center" vertical="center" wrapText="1"/>
    </xf>
    <xf numFmtId="0" fontId="1" fillId="10" borderId="0" xfId="0" applyFont="1" applyFill="1" applyBorder="1"/>
    <xf numFmtId="49" fontId="20" fillId="2" borderId="5" xfId="0" applyNumberFormat="1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21" xfId="0" applyNumberFormat="1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49" fontId="23" fillId="0" borderId="19" xfId="0" quotePrefix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49" fontId="20" fillId="2" borderId="15" xfId="0" applyNumberFormat="1" applyFont="1" applyFill="1" applyBorder="1" applyAlignment="1">
      <alignment horizontal="left" vertical="center" wrapText="1"/>
    </xf>
    <xf numFmtId="9" fontId="19" fillId="5" borderId="10" xfId="0" applyNumberFormat="1" applyFont="1" applyFill="1" applyBorder="1" applyAlignment="1">
      <alignment horizontal="center" vertical="center" wrapText="1"/>
    </xf>
    <xf numFmtId="49" fontId="0" fillId="0" borderId="26" xfId="0" quotePrefix="1" applyNumberFormat="1" applyFont="1" applyFill="1" applyBorder="1" applyAlignment="1">
      <alignment horizontal="center" vertical="center"/>
    </xf>
    <xf numFmtId="10" fontId="20" fillId="2" borderId="12" xfId="3" applyNumberFormat="1" applyFont="1" applyFill="1" applyBorder="1" applyAlignment="1">
      <alignment horizontal="center" vertical="center" wrapText="1"/>
    </xf>
    <xf numFmtId="9" fontId="19" fillId="5" borderId="12" xfId="1" applyNumberFormat="1" applyFont="1" applyFill="1" applyBorder="1" applyAlignment="1">
      <alignment horizontal="center" vertical="center" wrapText="1"/>
    </xf>
    <xf numFmtId="49" fontId="0" fillId="0" borderId="27" xfId="0" quotePrefix="1" applyNumberFormat="1" applyFont="1" applyFill="1" applyBorder="1" applyAlignment="1">
      <alignment horizontal="center" vertical="center"/>
    </xf>
    <xf numFmtId="49" fontId="20" fillId="2" borderId="5" xfId="3" applyNumberFormat="1" applyFont="1" applyFill="1" applyBorder="1" applyAlignment="1">
      <alignment horizontal="center" vertical="center" wrapText="1"/>
    </xf>
    <xf numFmtId="49" fontId="19" fillId="5" borderId="5" xfId="3" applyNumberFormat="1" applyFont="1" applyFill="1" applyBorder="1" applyAlignment="1">
      <alignment horizontal="center" vertical="center" wrapText="1"/>
    </xf>
    <xf numFmtId="49" fontId="0" fillId="0" borderId="19" xfId="0" quotePrefix="1" applyNumberFormat="1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</xdr:rowOff>
    </xdr:from>
    <xdr:to>
      <xdr:col>2</xdr:col>
      <xdr:colOff>559594</xdr:colOff>
      <xdr:row>1</xdr:row>
      <xdr:rowOff>291535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7C644B-30EB-473C-B83C-D2CEEA1DF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240506" y="1"/>
          <a:ext cx="1957388" cy="48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47624</xdr:rowOff>
    </xdr:from>
    <xdr:to>
      <xdr:col>2</xdr:col>
      <xdr:colOff>685800</xdr:colOff>
      <xdr:row>1</xdr:row>
      <xdr:rowOff>714375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A001CE-4603-4327-99B4-361E79C933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4"/>
          <a:ext cx="2257425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35"/>
  <sheetViews>
    <sheetView zoomScale="90" zoomScaleNormal="90" workbookViewId="0">
      <selection activeCell="C4" sqref="C4:C7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7109375" style="1" customWidth="1"/>
    <col min="6" max="6" width="34.140625" style="1" customWidth="1"/>
    <col min="7" max="8" width="0" style="5" hidden="1" customWidth="1"/>
    <col min="9" max="16379" width="25.7109375" style="5" hidden="1"/>
    <col min="16380" max="16380" width="2" style="1" customWidth="1"/>
    <col min="16381" max="16384" width="2" style="1" hidden="1" customWidth="1"/>
  </cols>
  <sheetData>
    <row r="1" spans="2:16379" ht="15" customHeight="1" x14ac:dyDescent="0.25">
      <c r="B1" s="97" t="s">
        <v>0</v>
      </c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2:16379" ht="23.25" customHeight="1" thickBot="1" x14ac:dyDescent="0.3">
      <c r="B2" s="97"/>
      <c r="C2" s="97"/>
      <c r="D2" s="97"/>
      <c r="E2" s="97"/>
      <c r="F2" s="9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2:16379" ht="39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16379" ht="42.75" x14ac:dyDescent="0.25">
      <c r="B4" s="98" t="s">
        <v>6</v>
      </c>
      <c r="C4" s="96" t="s">
        <v>7</v>
      </c>
      <c r="D4" s="6" t="s">
        <v>8</v>
      </c>
      <c r="E4" s="7" t="s">
        <v>9</v>
      </c>
      <c r="F4" s="8" t="s">
        <v>10</v>
      </c>
    </row>
    <row r="5" spans="2:16379" ht="52.5" customHeight="1" x14ac:dyDescent="0.25">
      <c r="B5" s="98"/>
      <c r="C5" s="96"/>
      <c r="D5" s="6" t="s">
        <v>11</v>
      </c>
      <c r="E5" s="7" t="s">
        <v>12</v>
      </c>
      <c r="F5" s="9" t="s">
        <v>13</v>
      </c>
    </row>
    <row r="6" spans="2:16379" ht="38.25" customHeight="1" x14ac:dyDescent="0.25">
      <c r="B6" s="98"/>
      <c r="C6" s="96"/>
      <c r="D6" s="6" t="s">
        <v>14</v>
      </c>
      <c r="E6" s="7" t="s">
        <v>15</v>
      </c>
      <c r="F6" s="10">
        <v>40000</v>
      </c>
    </row>
    <row r="7" spans="2:16379" ht="30" x14ac:dyDescent="0.25">
      <c r="B7" s="98"/>
      <c r="C7" s="96"/>
      <c r="D7" s="6" t="s">
        <v>16</v>
      </c>
      <c r="E7" s="7" t="s">
        <v>17</v>
      </c>
      <c r="F7" s="10">
        <v>40000</v>
      </c>
    </row>
    <row r="8" spans="2:16379" ht="42.75" x14ac:dyDescent="0.25">
      <c r="B8" s="98"/>
      <c r="C8" s="7" t="s">
        <v>18</v>
      </c>
      <c r="D8" s="6" t="s">
        <v>19</v>
      </c>
      <c r="E8" s="7" t="s">
        <v>20</v>
      </c>
      <c r="F8" s="28">
        <v>1</v>
      </c>
    </row>
    <row r="9" spans="2:16379" ht="42.75" customHeight="1" x14ac:dyDescent="0.25">
      <c r="B9" s="98"/>
      <c r="C9" s="96" t="s">
        <v>21</v>
      </c>
      <c r="D9" s="6" t="s">
        <v>22</v>
      </c>
      <c r="E9" s="7" t="s">
        <v>23</v>
      </c>
      <c r="F9" s="10">
        <v>120000</v>
      </c>
    </row>
    <row r="10" spans="2:16379" ht="54" customHeight="1" x14ac:dyDescent="0.25">
      <c r="B10" s="98"/>
      <c r="C10" s="96"/>
      <c r="D10" s="6" t="s">
        <v>24</v>
      </c>
      <c r="E10" s="7" t="s">
        <v>25</v>
      </c>
      <c r="F10" s="12">
        <v>10</v>
      </c>
    </row>
    <row r="11" spans="2:16379" ht="42.75" x14ac:dyDescent="0.25">
      <c r="B11" s="98"/>
      <c r="C11" s="96"/>
      <c r="D11" s="13" t="s">
        <v>26</v>
      </c>
      <c r="E11" s="14" t="s">
        <v>71</v>
      </c>
      <c r="F11" s="15">
        <v>0.82</v>
      </c>
    </row>
    <row r="12" spans="2:16379" ht="79.5" customHeight="1" x14ac:dyDescent="0.25">
      <c r="B12" s="98"/>
      <c r="C12" s="96" t="s">
        <v>27</v>
      </c>
      <c r="D12" s="13" t="s">
        <v>28</v>
      </c>
      <c r="E12" s="16" t="s">
        <v>29</v>
      </c>
      <c r="F12" s="17">
        <v>41526426484.940002</v>
      </c>
    </row>
    <row r="13" spans="2:16379" ht="47.25" customHeight="1" x14ac:dyDescent="0.25">
      <c r="B13" s="98"/>
      <c r="C13" s="96"/>
      <c r="D13" s="6" t="s">
        <v>30</v>
      </c>
      <c r="E13" s="7" t="s">
        <v>31</v>
      </c>
      <c r="F13" s="12">
        <v>450</v>
      </c>
    </row>
    <row r="14" spans="2:16379" ht="72.75" customHeight="1" x14ac:dyDescent="0.25">
      <c r="B14" s="98"/>
      <c r="C14" s="26" t="s">
        <v>32</v>
      </c>
      <c r="D14" s="6" t="s">
        <v>33</v>
      </c>
      <c r="E14" s="26" t="s">
        <v>34</v>
      </c>
      <c r="F14" s="18" t="s">
        <v>72</v>
      </c>
    </row>
    <row r="15" spans="2:16379" ht="42.75" x14ac:dyDescent="0.25">
      <c r="B15" s="95" t="s">
        <v>35</v>
      </c>
      <c r="C15" s="26" t="s">
        <v>36</v>
      </c>
      <c r="D15" s="6" t="s">
        <v>74</v>
      </c>
      <c r="E15" s="26" t="s">
        <v>37</v>
      </c>
      <c r="F15" s="18">
        <v>1</v>
      </c>
    </row>
    <row r="16" spans="2:16379" ht="60" customHeight="1" x14ac:dyDescent="0.25">
      <c r="B16" s="95"/>
      <c r="C16" s="96" t="s">
        <v>38</v>
      </c>
      <c r="D16" s="6" t="s">
        <v>39</v>
      </c>
      <c r="E16" s="7" t="s">
        <v>40</v>
      </c>
      <c r="F16" s="18" t="s">
        <v>41</v>
      </c>
    </row>
    <row r="17" spans="2:6" ht="96.75" customHeight="1" x14ac:dyDescent="0.25">
      <c r="B17" s="95"/>
      <c r="C17" s="96"/>
      <c r="D17" s="6" t="s">
        <v>42</v>
      </c>
      <c r="E17" s="7" t="s">
        <v>43</v>
      </c>
      <c r="F17" s="18" t="s">
        <v>44</v>
      </c>
    </row>
    <row r="18" spans="2:6" ht="64.5" customHeight="1" x14ac:dyDescent="0.25">
      <c r="B18" s="95"/>
      <c r="C18" s="7" t="s">
        <v>45</v>
      </c>
      <c r="D18" s="6" t="s">
        <v>46</v>
      </c>
      <c r="E18" s="7" t="s">
        <v>37</v>
      </c>
      <c r="F18" s="11">
        <v>1</v>
      </c>
    </row>
    <row r="19" spans="2:6" ht="43.5" customHeight="1" x14ac:dyDescent="0.25">
      <c r="B19" s="100" t="s">
        <v>47</v>
      </c>
      <c r="C19" s="96" t="s">
        <v>48</v>
      </c>
      <c r="D19" s="6" t="s">
        <v>49</v>
      </c>
      <c r="E19" s="7" t="s">
        <v>50</v>
      </c>
      <c r="F19" s="18" t="s">
        <v>51</v>
      </c>
    </row>
    <row r="20" spans="2:6" ht="54.75" customHeight="1" x14ac:dyDescent="0.25">
      <c r="B20" s="100"/>
      <c r="C20" s="96"/>
      <c r="D20" s="6" t="s">
        <v>52</v>
      </c>
      <c r="E20" s="7" t="s">
        <v>53</v>
      </c>
      <c r="F20" s="18" t="s">
        <v>54</v>
      </c>
    </row>
    <row r="21" spans="2:6" ht="72.75" customHeight="1" x14ac:dyDescent="0.25">
      <c r="B21" s="100"/>
      <c r="C21" s="7" t="s">
        <v>55</v>
      </c>
      <c r="D21" s="6" t="s">
        <v>56</v>
      </c>
      <c r="E21" s="7" t="s">
        <v>57</v>
      </c>
      <c r="F21" s="19">
        <v>35</v>
      </c>
    </row>
    <row r="22" spans="2:6" ht="117.75" customHeight="1" x14ac:dyDescent="0.25">
      <c r="B22" s="100"/>
      <c r="C22" s="26" t="s">
        <v>58</v>
      </c>
      <c r="D22" s="6" t="s">
        <v>59</v>
      </c>
      <c r="E22" s="26" t="s">
        <v>75</v>
      </c>
      <c r="F22" s="18">
        <v>1</v>
      </c>
    </row>
    <row r="23" spans="2:6" ht="74.25" customHeight="1" x14ac:dyDescent="0.25">
      <c r="B23" s="100"/>
      <c r="C23" s="7" t="s">
        <v>60</v>
      </c>
      <c r="D23" s="96" t="s">
        <v>61</v>
      </c>
      <c r="E23" s="96"/>
      <c r="F23" s="11" t="s">
        <v>62</v>
      </c>
    </row>
    <row r="24" spans="2:6" ht="42.75" x14ac:dyDescent="0.25">
      <c r="B24" s="101" t="s">
        <v>63</v>
      </c>
      <c r="C24" s="7" t="s">
        <v>64</v>
      </c>
      <c r="D24" s="6" t="s">
        <v>65</v>
      </c>
      <c r="E24" s="7" t="s">
        <v>37</v>
      </c>
      <c r="F24" s="11">
        <v>1</v>
      </c>
    </row>
    <row r="25" spans="2:6" ht="56.25" customHeight="1" x14ac:dyDescent="0.25">
      <c r="B25" s="101"/>
      <c r="C25" s="7" t="s">
        <v>66</v>
      </c>
      <c r="D25" s="6" t="s">
        <v>67</v>
      </c>
      <c r="E25" s="7" t="s">
        <v>37</v>
      </c>
      <c r="F25" s="18">
        <v>1</v>
      </c>
    </row>
    <row r="26" spans="2:6" ht="76.5" customHeight="1" thickBot="1" x14ac:dyDescent="0.3">
      <c r="B26" s="102"/>
      <c r="C26" s="20" t="s">
        <v>68</v>
      </c>
      <c r="D26" s="21" t="s">
        <v>69</v>
      </c>
      <c r="E26" s="20" t="s">
        <v>70</v>
      </c>
      <c r="F26" s="22">
        <v>1</v>
      </c>
    </row>
    <row r="27" spans="2:6" ht="15" x14ac:dyDescent="0.25">
      <c r="B27" s="23"/>
      <c r="C27" s="23"/>
      <c r="D27" s="23"/>
      <c r="E27" s="23"/>
      <c r="F27" s="23"/>
    </row>
    <row r="28" spans="2:6" ht="18.75" customHeight="1" x14ac:dyDescent="0.25">
      <c r="B28" s="103" t="s">
        <v>78</v>
      </c>
      <c r="C28" s="104"/>
      <c r="D28" s="104"/>
      <c r="E28" s="104"/>
      <c r="F28" s="104"/>
    </row>
    <row r="29" spans="2:6" ht="18.75" customHeight="1" x14ac:dyDescent="0.25">
      <c r="B29" s="103" t="s">
        <v>73</v>
      </c>
      <c r="C29" s="104"/>
      <c r="D29" s="104"/>
      <c r="E29" s="104"/>
      <c r="F29" s="104"/>
    </row>
    <row r="30" spans="2:6" ht="18.75" customHeight="1" x14ac:dyDescent="0.25">
      <c r="B30" s="103" t="s">
        <v>76</v>
      </c>
      <c r="C30" s="104"/>
      <c r="D30" s="104"/>
      <c r="E30" s="104"/>
      <c r="F30" s="104"/>
    </row>
    <row r="31" spans="2:6" ht="18.75" customHeight="1" x14ac:dyDescent="0.25">
      <c r="B31" s="29"/>
      <c r="C31" s="27"/>
      <c r="D31" s="27"/>
      <c r="E31" s="27"/>
      <c r="F31" s="27"/>
    </row>
    <row r="32" spans="2:6" ht="18.75" customHeight="1" x14ac:dyDescent="0.25">
      <c r="B32" s="29"/>
      <c r="C32" s="27"/>
      <c r="D32" s="27"/>
      <c r="E32" s="27"/>
      <c r="F32" s="27"/>
    </row>
    <row r="33" spans="2:6" ht="15" customHeight="1" x14ac:dyDescent="0.25">
      <c r="B33" s="99"/>
      <c r="C33" s="99"/>
      <c r="D33" s="99"/>
      <c r="E33" s="99"/>
      <c r="F33" s="24"/>
    </row>
    <row r="34" spans="2:6" ht="31.5" hidden="1" customHeight="1" x14ac:dyDescent="0.25">
      <c r="B34" s="99"/>
      <c r="C34" s="99"/>
      <c r="D34" s="99"/>
      <c r="E34" s="99"/>
      <c r="F34" s="99"/>
    </row>
    <row r="35" spans="2:6" ht="15" hidden="1" x14ac:dyDescent="0.25">
      <c r="B35" s="25"/>
      <c r="C35" s="25"/>
      <c r="D35" s="25"/>
      <c r="E35" s="25"/>
      <c r="F35" s="25"/>
    </row>
  </sheetData>
  <mergeCells count="16">
    <mergeCell ref="B34:F34"/>
    <mergeCell ref="B19:B23"/>
    <mergeCell ref="C19:C20"/>
    <mergeCell ref="D23:E23"/>
    <mergeCell ref="B24:B26"/>
    <mergeCell ref="B28:F28"/>
    <mergeCell ref="B33:E33"/>
    <mergeCell ref="B29:F29"/>
    <mergeCell ref="B30:F30"/>
    <mergeCell ref="B15:B18"/>
    <mergeCell ref="C16:C17"/>
    <mergeCell ref="B1:F2"/>
    <mergeCell ref="B4:B14"/>
    <mergeCell ref="C4:C7"/>
    <mergeCell ref="C9:C11"/>
    <mergeCell ref="C12:C1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0" defaultRowHeight="0" customHeight="1" zeroHeight="1" x14ac:dyDescent="0.25"/>
  <cols>
    <col min="1" max="1" width="2.5703125" style="79" customWidth="1"/>
    <col min="2" max="2" width="25.7109375" style="1" customWidth="1"/>
    <col min="3" max="3" width="40.5703125" style="1" customWidth="1"/>
    <col min="4" max="4" width="49.140625" style="1" customWidth="1"/>
    <col min="5" max="5" width="31.5703125" style="1" customWidth="1"/>
    <col min="6" max="6" width="41.85546875" style="1" customWidth="1"/>
    <col min="7" max="7" width="16" style="33" customWidth="1"/>
    <col min="8" max="8" width="11.7109375" style="1" customWidth="1"/>
    <col min="9" max="9" width="14.140625" style="34" customWidth="1"/>
    <col min="10" max="10" width="27.42578125" style="48" customWidth="1"/>
    <col min="11" max="11" width="1.5703125" style="5" customWidth="1"/>
    <col min="12" max="16378" width="2" style="5" hidden="1"/>
    <col min="16379" max="16379" width="25.7109375" style="5" hidden="1"/>
    <col min="16380" max="16381" width="25.7109375" style="1" hidden="1"/>
    <col min="16382" max="16382" width="2" style="1" hidden="1"/>
    <col min="16383" max="16383" width="11.5703125" style="1" hidden="1"/>
    <col min="16384" max="16384" width="4.140625" style="1" hidden="1"/>
  </cols>
  <sheetData>
    <row r="1" spans="1:16379" ht="15" customHeight="1" x14ac:dyDescent="0.25">
      <c r="A1" s="97" t="s">
        <v>257</v>
      </c>
      <c r="B1" s="97"/>
      <c r="C1" s="97"/>
      <c r="D1" s="97"/>
      <c r="E1" s="97"/>
      <c r="F1" s="97"/>
      <c r="G1" s="97"/>
      <c r="I1" s="45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1:16379" ht="76.5" customHeight="1" thickBot="1" x14ac:dyDescent="0.3">
      <c r="A2" s="97"/>
      <c r="B2" s="97"/>
      <c r="C2" s="97"/>
      <c r="D2" s="97"/>
      <c r="E2" s="97"/>
      <c r="F2" s="97"/>
      <c r="G2" s="97"/>
      <c r="H2" s="46"/>
      <c r="I2" s="113" t="s">
        <v>227</v>
      </c>
      <c r="J2" s="1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1:16379" ht="36" customHeight="1" x14ac:dyDescent="0.25">
      <c r="B3" s="76" t="s">
        <v>82</v>
      </c>
      <c r="C3" s="66" t="s">
        <v>80</v>
      </c>
      <c r="D3" s="66" t="s">
        <v>86</v>
      </c>
      <c r="E3" s="66" t="s">
        <v>81</v>
      </c>
      <c r="F3" s="66" t="s">
        <v>4</v>
      </c>
      <c r="G3" s="66" t="s">
        <v>228</v>
      </c>
      <c r="H3" s="66" t="s">
        <v>226</v>
      </c>
      <c r="I3" s="66" t="s">
        <v>77</v>
      </c>
      <c r="J3" s="67" t="s">
        <v>79</v>
      </c>
    </row>
    <row r="4" spans="1:16379" ht="102" x14ac:dyDescent="0.25">
      <c r="B4" s="77" t="s">
        <v>84</v>
      </c>
      <c r="C4" s="50" t="s">
        <v>83</v>
      </c>
      <c r="D4" s="51" t="s">
        <v>87</v>
      </c>
      <c r="E4" s="35" t="s">
        <v>85</v>
      </c>
      <c r="F4" s="80" t="s">
        <v>223</v>
      </c>
      <c r="G4" s="61">
        <v>0.89</v>
      </c>
      <c r="H4" s="36">
        <v>0.95</v>
      </c>
      <c r="I4" s="43">
        <f>+G4/H4</f>
        <v>0.93684210526315792</v>
      </c>
      <c r="J4" s="68" t="s">
        <v>180</v>
      </c>
    </row>
    <row r="5" spans="1:16379" ht="51" x14ac:dyDescent="0.25">
      <c r="B5" s="108" t="s">
        <v>88</v>
      </c>
      <c r="C5" s="105" t="s">
        <v>89</v>
      </c>
      <c r="D5" s="105" t="s">
        <v>90</v>
      </c>
      <c r="E5" s="35" t="s">
        <v>91</v>
      </c>
      <c r="F5" s="80" t="s">
        <v>181</v>
      </c>
      <c r="G5" s="43">
        <v>1</v>
      </c>
      <c r="H5" s="53">
        <v>1</v>
      </c>
      <c r="I5" s="43">
        <f>+G5/H5</f>
        <v>1</v>
      </c>
      <c r="J5" s="69" t="s">
        <v>229</v>
      </c>
      <c r="K5" s="44"/>
    </row>
    <row r="6" spans="1:16379" ht="38.25" x14ac:dyDescent="0.25">
      <c r="B6" s="109"/>
      <c r="C6" s="106"/>
      <c r="D6" s="106"/>
      <c r="E6" s="35" t="s">
        <v>92</v>
      </c>
      <c r="F6" s="80" t="s">
        <v>182</v>
      </c>
      <c r="G6" s="43">
        <v>0.8397</v>
      </c>
      <c r="H6" s="38">
        <v>1</v>
      </c>
      <c r="I6" s="43">
        <f>+G6/H6</f>
        <v>0.8397</v>
      </c>
      <c r="J6" s="69" t="s">
        <v>230</v>
      </c>
    </row>
    <row r="7" spans="1:16379" ht="76.5" x14ac:dyDescent="0.25">
      <c r="B7" s="108" t="s">
        <v>93</v>
      </c>
      <c r="C7" s="105" t="s">
        <v>94</v>
      </c>
      <c r="D7" s="105" t="s">
        <v>95</v>
      </c>
      <c r="E7" s="35" t="s">
        <v>96</v>
      </c>
      <c r="F7" s="80" t="s">
        <v>183</v>
      </c>
      <c r="G7" s="43">
        <v>0.25</v>
      </c>
      <c r="H7" s="38">
        <v>0.9</v>
      </c>
      <c r="I7" s="43">
        <f>+G7/H7</f>
        <v>0.27777777777777779</v>
      </c>
      <c r="J7" s="69" t="s">
        <v>231</v>
      </c>
    </row>
    <row r="8" spans="1:16379" ht="63.75" x14ac:dyDescent="0.25">
      <c r="B8" s="110"/>
      <c r="C8" s="107"/>
      <c r="D8" s="107"/>
      <c r="E8" s="35" t="s">
        <v>232</v>
      </c>
      <c r="F8" s="80" t="s">
        <v>233</v>
      </c>
      <c r="G8" s="43">
        <v>0.5</v>
      </c>
      <c r="H8" s="38">
        <v>0.9</v>
      </c>
      <c r="I8" s="43">
        <v>0.55559999999999998</v>
      </c>
      <c r="J8" s="69" t="s">
        <v>234</v>
      </c>
    </row>
    <row r="9" spans="1:16379" ht="58.5" customHeight="1" x14ac:dyDescent="0.25">
      <c r="B9" s="63" t="s">
        <v>97</v>
      </c>
      <c r="C9" s="62" t="s">
        <v>98</v>
      </c>
      <c r="D9" s="62" t="s">
        <v>225</v>
      </c>
      <c r="E9" s="35" t="s">
        <v>99</v>
      </c>
      <c r="F9" s="80" t="s">
        <v>184</v>
      </c>
      <c r="G9" s="78">
        <v>2.67</v>
      </c>
      <c r="H9" s="37" t="s">
        <v>101</v>
      </c>
      <c r="I9" s="43">
        <f>1/2.67</f>
        <v>0.37453183520599254</v>
      </c>
      <c r="J9" s="70" t="s">
        <v>235</v>
      </c>
    </row>
    <row r="10" spans="1:16379" ht="76.5" x14ac:dyDescent="0.25">
      <c r="B10" s="108" t="s">
        <v>102</v>
      </c>
      <c r="C10" s="105" t="s">
        <v>103</v>
      </c>
      <c r="D10" s="105" t="s">
        <v>104</v>
      </c>
      <c r="E10" s="39" t="s">
        <v>105</v>
      </c>
      <c r="F10" s="80" t="s">
        <v>186</v>
      </c>
      <c r="G10" s="43">
        <v>1</v>
      </c>
      <c r="H10" s="40">
        <v>1</v>
      </c>
      <c r="I10" s="43">
        <f>+G10/H10</f>
        <v>1</v>
      </c>
      <c r="J10" s="69" t="s">
        <v>236</v>
      </c>
    </row>
    <row r="11" spans="1:16379" ht="76.5" x14ac:dyDescent="0.25">
      <c r="B11" s="110"/>
      <c r="C11" s="107"/>
      <c r="D11" s="107"/>
      <c r="E11" s="35" t="s">
        <v>106</v>
      </c>
      <c r="F11" s="80" t="s">
        <v>185</v>
      </c>
      <c r="G11" s="43">
        <v>1</v>
      </c>
      <c r="H11" s="54">
        <v>1</v>
      </c>
      <c r="I11" s="43">
        <f>+G11/H11</f>
        <v>1</v>
      </c>
      <c r="J11" s="69" t="s">
        <v>237</v>
      </c>
    </row>
    <row r="12" spans="1:16379" ht="51" x14ac:dyDescent="0.25">
      <c r="B12" s="108" t="s">
        <v>107</v>
      </c>
      <c r="C12" s="105" t="s">
        <v>94</v>
      </c>
      <c r="D12" s="105" t="s">
        <v>108</v>
      </c>
      <c r="E12" s="35" t="s">
        <v>109</v>
      </c>
      <c r="F12" s="80" t="s">
        <v>187</v>
      </c>
      <c r="G12" s="43">
        <v>0.91</v>
      </c>
      <c r="H12" s="42">
        <v>0.9</v>
      </c>
      <c r="I12" s="43">
        <f>+G12/H12</f>
        <v>1.0111111111111111</v>
      </c>
      <c r="J12" s="69" t="s">
        <v>238</v>
      </c>
    </row>
    <row r="13" spans="1:16379" ht="63.75" x14ac:dyDescent="0.25">
      <c r="B13" s="109"/>
      <c r="C13" s="106"/>
      <c r="D13" s="106"/>
      <c r="E13" s="35" t="s">
        <v>110</v>
      </c>
      <c r="F13" s="80" t="s">
        <v>188</v>
      </c>
      <c r="G13" s="43">
        <v>0.83</v>
      </c>
      <c r="H13" s="42">
        <v>0.9</v>
      </c>
      <c r="I13" s="43">
        <f t="shared" ref="I13:I21" si="0">+G13/H13</f>
        <v>0.92222222222222217</v>
      </c>
      <c r="J13" s="69" t="s">
        <v>239</v>
      </c>
    </row>
    <row r="14" spans="1:16379" ht="63.75" x14ac:dyDescent="0.25">
      <c r="B14" s="109"/>
      <c r="C14" s="106"/>
      <c r="D14" s="106"/>
      <c r="E14" s="35" t="s">
        <v>111</v>
      </c>
      <c r="F14" s="80" t="s">
        <v>189</v>
      </c>
      <c r="G14" s="43">
        <v>0.8</v>
      </c>
      <c r="H14" s="42">
        <v>0.9</v>
      </c>
      <c r="I14" s="43">
        <f t="shared" si="0"/>
        <v>0.88888888888888895</v>
      </c>
      <c r="J14" s="69" t="s">
        <v>240</v>
      </c>
    </row>
    <row r="15" spans="1:16379" ht="63.75" x14ac:dyDescent="0.25">
      <c r="B15" s="109"/>
      <c r="C15" s="106"/>
      <c r="D15" s="106"/>
      <c r="E15" s="35" t="s">
        <v>112</v>
      </c>
      <c r="F15" s="80" t="s">
        <v>190</v>
      </c>
      <c r="G15" s="43">
        <v>0.98</v>
      </c>
      <c r="H15" s="41">
        <v>0.9</v>
      </c>
      <c r="I15" s="43">
        <f t="shared" si="0"/>
        <v>1.0888888888888888</v>
      </c>
      <c r="J15" s="69" t="s">
        <v>241</v>
      </c>
    </row>
    <row r="16" spans="1:16379" ht="63.75" x14ac:dyDescent="0.25">
      <c r="B16" s="110"/>
      <c r="C16" s="107"/>
      <c r="D16" s="107"/>
      <c r="E16" s="35" t="s">
        <v>113</v>
      </c>
      <c r="F16" s="80" t="s">
        <v>191</v>
      </c>
      <c r="G16" s="43">
        <v>0.85319999999999996</v>
      </c>
      <c r="H16" s="41">
        <v>0.9</v>
      </c>
      <c r="I16" s="43">
        <f t="shared" si="0"/>
        <v>0.94799999999999995</v>
      </c>
      <c r="J16" s="69" t="s">
        <v>242</v>
      </c>
    </row>
    <row r="17" spans="2:10" ht="63.75" customHeight="1" x14ac:dyDescent="0.25">
      <c r="B17" s="83" t="s">
        <v>114</v>
      </c>
      <c r="C17" s="85" t="s">
        <v>98</v>
      </c>
      <c r="D17" s="85" t="s">
        <v>115</v>
      </c>
      <c r="E17" s="35" t="s">
        <v>116</v>
      </c>
      <c r="F17" s="80" t="s">
        <v>297</v>
      </c>
      <c r="G17" s="60">
        <v>1</v>
      </c>
      <c r="H17" s="87">
        <v>1</v>
      </c>
      <c r="I17" s="60">
        <f t="shared" si="0"/>
        <v>1</v>
      </c>
      <c r="J17" s="88" t="s">
        <v>243</v>
      </c>
    </row>
    <row r="18" spans="2:10" ht="63.75" x14ac:dyDescent="0.25">
      <c r="B18" s="77" t="s">
        <v>117</v>
      </c>
      <c r="C18" s="85" t="s">
        <v>83</v>
      </c>
      <c r="D18" s="50" t="s">
        <v>244</v>
      </c>
      <c r="E18" s="35" t="s">
        <v>245</v>
      </c>
      <c r="F18" s="86" t="s">
        <v>246</v>
      </c>
      <c r="G18" s="114" t="s">
        <v>247</v>
      </c>
      <c r="H18" s="115"/>
      <c r="I18" s="115"/>
      <c r="J18" s="116"/>
    </row>
    <row r="19" spans="2:10" ht="63.75" customHeight="1" x14ac:dyDescent="0.25">
      <c r="B19" s="108" t="s">
        <v>118</v>
      </c>
      <c r="C19" s="105" t="s">
        <v>119</v>
      </c>
      <c r="D19" s="105" t="s">
        <v>120</v>
      </c>
      <c r="E19" s="35" t="s">
        <v>248</v>
      </c>
      <c r="F19" s="80" t="s">
        <v>249</v>
      </c>
      <c r="G19" s="89">
        <v>0.92</v>
      </c>
      <c r="H19" s="90">
        <v>1</v>
      </c>
      <c r="I19" s="89">
        <f t="shared" si="0"/>
        <v>0.92</v>
      </c>
      <c r="J19" s="91" t="s">
        <v>250</v>
      </c>
    </row>
    <row r="20" spans="2:10" ht="38.25" x14ac:dyDescent="0.25">
      <c r="B20" s="109"/>
      <c r="C20" s="106"/>
      <c r="D20" s="106"/>
      <c r="E20" s="35" t="s">
        <v>251</v>
      </c>
      <c r="F20" s="80" t="s">
        <v>252</v>
      </c>
      <c r="G20" s="89">
        <v>0.67</v>
      </c>
      <c r="H20" s="90">
        <v>1</v>
      </c>
      <c r="I20" s="89">
        <f t="shared" si="0"/>
        <v>0.67</v>
      </c>
      <c r="J20" s="91" t="s">
        <v>253</v>
      </c>
    </row>
    <row r="21" spans="2:10" ht="38.25" x14ac:dyDescent="0.25">
      <c r="B21" s="110"/>
      <c r="C21" s="107"/>
      <c r="D21" s="107"/>
      <c r="E21" s="35" t="s">
        <v>254</v>
      </c>
      <c r="F21" s="80" t="s">
        <v>255</v>
      </c>
      <c r="G21" s="89">
        <v>0.33</v>
      </c>
      <c r="H21" s="90">
        <v>1</v>
      </c>
      <c r="I21" s="89">
        <f t="shared" si="0"/>
        <v>0.33</v>
      </c>
      <c r="J21" s="91" t="s">
        <v>256</v>
      </c>
    </row>
    <row r="22" spans="2:10" ht="76.5" x14ac:dyDescent="0.25">
      <c r="B22" s="108" t="s">
        <v>121</v>
      </c>
      <c r="C22" s="105" t="s">
        <v>122</v>
      </c>
      <c r="D22" s="105" t="s">
        <v>120</v>
      </c>
      <c r="E22" s="35" t="s">
        <v>123</v>
      </c>
      <c r="F22" s="80" t="s">
        <v>192</v>
      </c>
      <c r="G22" s="78">
        <v>9</v>
      </c>
      <c r="H22" s="53" t="s">
        <v>124</v>
      </c>
      <c r="I22" s="43">
        <v>1</v>
      </c>
      <c r="J22" s="69" t="s">
        <v>258</v>
      </c>
    </row>
    <row r="23" spans="2:10" ht="76.5" x14ac:dyDescent="0.25">
      <c r="B23" s="109"/>
      <c r="C23" s="106"/>
      <c r="D23" s="106"/>
      <c r="E23" s="35" t="s">
        <v>125</v>
      </c>
      <c r="F23" s="80" t="s">
        <v>193</v>
      </c>
      <c r="G23" s="78">
        <v>9</v>
      </c>
      <c r="H23" s="53" t="s">
        <v>126</v>
      </c>
      <c r="I23" s="43">
        <f>15/15</f>
        <v>1</v>
      </c>
      <c r="J23" s="69" t="s">
        <v>259</v>
      </c>
    </row>
    <row r="24" spans="2:10" ht="89.25" x14ac:dyDescent="0.25">
      <c r="B24" s="109"/>
      <c r="C24" s="106"/>
      <c r="D24" s="106"/>
      <c r="E24" s="35" t="s">
        <v>127</v>
      </c>
      <c r="F24" s="80" t="s">
        <v>224</v>
      </c>
      <c r="G24" s="43">
        <v>1</v>
      </c>
      <c r="H24" s="53">
        <v>0.9</v>
      </c>
      <c r="I24" s="43">
        <f>+G24/H24</f>
        <v>1.1111111111111112</v>
      </c>
      <c r="J24" s="69" t="s">
        <v>260</v>
      </c>
    </row>
    <row r="25" spans="2:10" ht="51" x14ac:dyDescent="0.25">
      <c r="B25" s="110"/>
      <c r="C25" s="107"/>
      <c r="D25" s="107"/>
      <c r="E25" s="35" t="s">
        <v>128</v>
      </c>
      <c r="F25" s="80" t="s">
        <v>194</v>
      </c>
      <c r="G25" s="43">
        <v>1</v>
      </c>
      <c r="H25" s="53">
        <v>1</v>
      </c>
      <c r="I25" s="43">
        <f>+G25/H25</f>
        <v>1</v>
      </c>
      <c r="J25" s="69" t="s">
        <v>261</v>
      </c>
    </row>
    <row r="26" spans="2:10" ht="84" customHeight="1" x14ac:dyDescent="0.25">
      <c r="B26" s="108" t="s">
        <v>35</v>
      </c>
      <c r="C26" s="105" t="s">
        <v>83</v>
      </c>
      <c r="D26" s="105" t="s">
        <v>129</v>
      </c>
      <c r="E26" s="58" t="s">
        <v>130</v>
      </c>
      <c r="F26" s="59" t="s">
        <v>195</v>
      </c>
      <c r="G26" s="60">
        <v>3.67</v>
      </c>
      <c r="H26" s="57">
        <v>0.9</v>
      </c>
      <c r="I26" s="60">
        <v>1</v>
      </c>
      <c r="J26" s="84" t="s">
        <v>262</v>
      </c>
    </row>
    <row r="27" spans="2:10" ht="61.5" customHeight="1" x14ac:dyDescent="0.25">
      <c r="B27" s="109"/>
      <c r="C27" s="106"/>
      <c r="D27" s="106"/>
      <c r="E27" s="35" t="s">
        <v>131</v>
      </c>
      <c r="F27" s="80" t="s">
        <v>196</v>
      </c>
      <c r="G27" s="64">
        <v>-3</v>
      </c>
      <c r="H27" s="53" t="s">
        <v>100</v>
      </c>
      <c r="I27" s="65">
        <v>1</v>
      </c>
      <c r="J27" s="70" t="s">
        <v>263</v>
      </c>
    </row>
    <row r="28" spans="2:10" ht="63.75" x14ac:dyDescent="0.25">
      <c r="B28" s="109"/>
      <c r="C28" s="106"/>
      <c r="D28" s="106"/>
      <c r="E28" s="35" t="s">
        <v>132</v>
      </c>
      <c r="F28" s="80" t="s">
        <v>197</v>
      </c>
      <c r="G28" s="43">
        <v>2.98E-2</v>
      </c>
      <c r="H28" s="53">
        <v>0.1</v>
      </c>
      <c r="I28" s="43">
        <v>1</v>
      </c>
      <c r="J28" s="70" t="s">
        <v>264</v>
      </c>
    </row>
    <row r="29" spans="2:10" ht="45" x14ac:dyDescent="0.25">
      <c r="B29" s="109"/>
      <c r="C29" s="106"/>
      <c r="D29" s="106"/>
      <c r="E29" s="35" t="s">
        <v>133</v>
      </c>
      <c r="F29" s="80" t="s">
        <v>198</v>
      </c>
      <c r="G29" s="78">
        <v>3.5</v>
      </c>
      <c r="H29" s="53" t="s">
        <v>134</v>
      </c>
      <c r="I29" s="43">
        <v>1</v>
      </c>
      <c r="J29" s="71" t="s">
        <v>265</v>
      </c>
    </row>
    <row r="30" spans="2:10" ht="114.75" x14ac:dyDescent="0.25">
      <c r="B30" s="110"/>
      <c r="C30" s="107"/>
      <c r="D30" s="107"/>
      <c r="E30" s="35" t="s">
        <v>135</v>
      </c>
      <c r="F30" s="80" t="s">
        <v>199</v>
      </c>
      <c r="G30" s="43">
        <v>0.65380000000000005</v>
      </c>
      <c r="H30" s="53">
        <v>0.1</v>
      </c>
      <c r="I30" s="43">
        <v>0.65380000000000005</v>
      </c>
      <c r="J30" s="72" t="s">
        <v>266</v>
      </c>
    </row>
    <row r="31" spans="2:10" ht="63.75" x14ac:dyDescent="0.25">
      <c r="B31" s="108" t="s">
        <v>136</v>
      </c>
      <c r="C31" s="105" t="s">
        <v>83</v>
      </c>
      <c r="D31" s="105" t="s">
        <v>137</v>
      </c>
      <c r="E31" s="35" t="s">
        <v>138</v>
      </c>
      <c r="F31" s="80" t="s">
        <v>200</v>
      </c>
      <c r="G31" s="43">
        <v>0.68</v>
      </c>
      <c r="H31" s="53">
        <v>0.9</v>
      </c>
      <c r="I31" s="43">
        <f>+G31/H31</f>
        <v>0.75555555555555554</v>
      </c>
      <c r="J31" s="69" t="s">
        <v>267</v>
      </c>
    </row>
    <row r="32" spans="2:10" ht="89.25" x14ac:dyDescent="0.25">
      <c r="B32" s="109"/>
      <c r="C32" s="106"/>
      <c r="D32" s="106"/>
      <c r="E32" s="35" t="s">
        <v>139</v>
      </c>
      <c r="F32" s="80" t="s">
        <v>201</v>
      </c>
      <c r="G32" s="43">
        <v>0.76</v>
      </c>
      <c r="H32" s="53">
        <v>0.7</v>
      </c>
      <c r="I32" s="43">
        <f>+G32/H32</f>
        <v>1.0857142857142859</v>
      </c>
      <c r="J32" s="69" t="s">
        <v>268</v>
      </c>
    </row>
    <row r="33" spans="2:10" ht="76.5" x14ac:dyDescent="0.25">
      <c r="B33" s="110"/>
      <c r="C33" s="107"/>
      <c r="D33" s="107"/>
      <c r="E33" s="35" t="s">
        <v>140</v>
      </c>
      <c r="F33" s="80" t="s">
        <v>202</v>
      </c>
      <c r="G33" s="43">
        <v>0.03</v>
      </c>
      <c r="H33" s="53">
        <v>0.8</v>
      </c>
      <c r="I33" s="43">
        <v>0.03</v>
      </c>
      <c r="J33" s="69" t="s">
        <v>269</v>
      </c>
    </row>
    <row r="34" spans="2:10" ht="114.75" x14ac:dyDescent="0.25">
      <c r="B34" s="108" t="s">
        <v>141</v>
      </c>
      <c r="C34" s="105" t="s">
        <v>83</v>
      </c>
      <c r="D34" s="105" t="s">
        <v>142</v>
      </c>
      <c r="E34" s="35" t="s">
        <v>143</v>
      </c>
      <c r="F34" s="80" t="s">
        <v>203</v>
      </c>
      <c r="G34" s="92">
        <v>0.215</v>
      </c>
      <c r="H34" s="55" t="s">
        <v>270</v>
      </c>
      <c r="I34" s="43">
        <v>1</v>
      </c>
      <c r="J34" s="70" t="s">
        <v>271</v>
      </c>
    </row>
    <row r="35" spans="2:10" ht="114.75" x14ac:dyDescent="0.25">
      <c r="B35" s="109"/>
      <c r="C35" s="106"/>
      <c r="D35" s="106"/>
      <c r="E35" s="35" t="s">
        <v>144</v>
      </c>
      <c r="F35" s="80" t="s">
        <v>204</v>
      </c>
      <c r="G35" s="92" t="s">
        <v>272</v>
      </c>
      <c r="H35" s="53" t="s">
        <v>145</v>
      </c>
      <c r="I35" s="43">
        <v>1</v>
      </c>
      <c r="J35" s="70" t="s">
        <v>273</v>
      </c>
    </row>
    <row r="36" spans="2:10" ht="60" x14ac:dyDescent="0.25">
      <c r="B36" s="109"/>
      <c r="C36" s="106"/>
      <c r="D36" s="106"/>
      <c r="E36" s="35" t="s">
        <v>146</v>
      </c>
      <c r="F36" s="80" t="s">
        <v>205</v>
      </c>
      <c r="G36" s="43">
        <v>1</v>
      </c>
      <c r="H36" s="41">
        <v>0.9</v>
      </c>
      <c r="I36" s="43">
        <f>+G36/H36</f>
        <v>1.1111111111111112</v>
      </c>
      <c r="J36" s="70" t="s">
        <v>274</v>
      </c>
    </row>
    <row r="37" spans="2:10" ht="76.5" x14ac:dyDescent="0.25">
      <c r="B37" s="109"/>
      <c r="C37" s="106"/>
      <c r="D37" s="106"/>
      <c r="E37" s="35" t="s">
        <v>147</v>
      </c>
      <c r="F37" s="80" t="s">
        <v>206</v>
      </c>
      <c r="G37" s="43">
        <v>1</v>
      </c>
      <c r="H37" s="41">
        <v>0.5</v>
      </c>
      <c r="I37" s="43">
        <v>1</v>
      </c>
      <c r="J37" s="70" t="s">
        <v>275</v>
      </c>
    </row>
    <row r="38" spans="2:10" ht="102" x14ac:dyDescent="0.25">
      <c r="B38" s="109"/>
      <c r="C38" s="106"/>
      <c r="D38" s="106"/>
      <c r="E38" s="35" t="s">
        <v>148</v>
      </c>
      <c r="F38" s="80" t="s">
        <v>207</v>
      </c>
      <c r="G38" s="43">
        <f>7/7</f>
        <v>1</v>
      </c>
      <c r="H38" s="41">
        <v>0.9</v>
      </c>
      <c r="I38" s="43">
        <f>+G38/H38</f>
        <v>1.1111111111111112</v>
      </c>
      <c r="J38" s="69" t="s">
        <v>276</v>
      </c>
    </row>
    <row r="39" spans="2:10" ht="63.75" x14ac:dyDescent="0.25">
      <c r="B39" s="110"/>
      <c r="C39" s="107"/>
      <c r="D39" s="107"/>
      <c r="E39" s="35" t="s">
        <v>149</v>
      </c>
      <c r="F39" s="80" t="s">
        <v>277</v>
      </c>
      <c r="G39" s="43" t="s">
        <v>278</v>
      </c>
      <c r="H39" s="93" t="s">
        <v>279</v>
      </c>
      <c r="I39" s="43">
        <f>304/778</f>
        <v>0.39074550128534702</v>
      </c>
      <c r="J39" s="70" t="s">
        <v>280</v>
      </c>
    </row>
    <row r="40" spans="2:10" ht="66" customHeight="1" x14ac:dyDescent="0.25">
      <c r="B40" s="108" t="s">
        <v>150</v>
      </c>
      <c r="C40" s="105" t="s">
        <v>83</v>
      </c>
      <c r="D40" s="105" t="s">
        <v>151</v>
      </c>
      <c r="E40" s="35" t="s">
        <v>152</v>
      </c>
      <c r="F40" s="81" t="s">
        <v>208</v>
      </c>
      <c r="G40" s="92" t="s">
        <v>281</v>
      </c>
      <c r="H40" s="41" t="s">
        <v>153</v>
      </c>
      <c r="I40" s="43">
        <f>5/4</f>
        <v>1.25</v>
      </c>
      <c r="J40" s="70" t="s">
        <v>282</v>
      </c>
    </row>
    <row r="41" spans="2:10" ht="51" x14ac:dyDescent="0.25">
      <c r="B41" s="110"/>
      <c r="C41" s="107"/>
      <c r="D41" s="107"/>
      <c r="E41" s="35" t="s">
        <v>154</v>
      </c>
      <c r="F41" s="80" t="s">
        <v>209</v>
      </c>
      <c r="G41" s="64">
        <v>1</v>
      </c>
      <c r="H41" s="41" t="s">
        <v>155</v>
      </c>
      <c r="I41" s="43">
        <v>1</v>
      </c>
      <c r="J41" s="70" t="s">
        <v>283</v>
      </c>
    </row>
    <row r="42" spans="2:10" ht="45" x14ac:dyDescent="0.25">
      <c r="B42" s="108" t="s">
        <v>156</v>
      </c>
      <c r="C42" s="105" t="s">
        <v>83</v>
      </c>
      <c r="D42" s="105" t="s">
        <v>157</v>
      </c>
      <c r="E42" s="35" t="s">
        <v>158</v>
      </c>
      <c r="F42" s="80" t="s">
        <v>210</v>
      </c>
      <c r="G42" s="64">
        <v>1</v>
      </c>
      <c r="H42" s="41" t="s">
        <v>155</v>
      </c>
      <c r="I42" s="43">
        <v>1</v>
      </c>
      <c r="J42" s="70" t="s">
        <v>284</v>
      </c>
    </row>
    <row r="43" spans="2:10" ht="89.25" x14ac:dyDescent="0.25">
      <c r="B43" s="109"/>
      <c r="C43" s="106"/>
      <c r="D43" s="106"/>
      <c r="E43" s="35" t="s">
        <v>159</v>
      </c>
      <c r="F43" s="80" t="s">
        <v>211</v>
      </c>
      <c r="G43" s="43">
        <v>1</v>
      </c>
      <c r="H43" s="41">
        <v>0.9</v>
      </c>
      <c r="I43" s="43">
        <f>+G43/H43</f>
        <v>1.1111111111111112</v>
      </c>
      <c r="J43" s="70" t="s">
        <v>285</v>
      </c>
    </row>
    <row r="44" spans="2:10" ht="76.5" x14ac:dyDescent="0.25">
      <c r="B44" s="110"/>
      <c r="C44" s="107"/>
      <c r="D44" s="107"/>
      <c r="E44" s="35" t="s">
        <v>160</v>
      </c>
      <c r="F44" s="80" t="s">
        <v>212</v>
      </c>
      <c r="G44" s="43">
        <v>0</v>
      </c>
      <c r="H44" s="41">
        <v>0.7</v>
      </c>
      <c r="I44" s="43">
        <f>+G44/H44</f>
        <v>0</v>
      </c>
      <c r="J44" s="70" t="s">
        <v>286</v>
      </c>
    </row>
    <row r="45" spans="2:10" ht="63.75" x14ac:dyDescent="0.25">
      <c r="B45" s="108" t="s">
        <v>161</v>
      </c>
      <c r="C45" s="105" t="s">
        <v>83</v>
      </c>
      <c r="D45" s="105" t="s">
        <v>162</v>
      </c>
      <c r="E45" s="35" t="s">
        <v>163</v>
      </c>
      <c r="F45" s="80" t="s">
        <v>213</v>
      </c>
      <c r="G45" s="43">
        <v>1</v>
      </c>
      <c r="H45" s="56">
        <v>0.997</v>
      </c>
      <c r="I45" s="43">
        <f>+G45/H45</f>
        <v>1.0030090270812437</v>
      </c>
      <c r="J45" s="70" t="s">
        <v>287</v>
      </c>
    </row>
    <row r="46" spans="2:10" ht="51" x14ac:dyDescent="0.25">
      <c r="B46" s="109"/>
      <c r="C46" s="106"/>
      <c r="D46" s="106"/>
      <c r="E46" s="35" t="s">
        <v>164</v>
      </c>
      <c r="F46" s="80" t="s">
        <v>214</v>
      </c>
      <c r="G46" s="78">
        <v>8.9</v>
      </c>
      <c r="H46" s="41" t="s">
        <v>165</v>
      </c>
      <c r="I46" s="43">
        <f>10/8.9</f>
        <v>1.1235955056179774</v>
      </c>
      <c r="J46" s="70" t="s">
        <v>288</v>
      </c>
    </row>
    <row r="47" spans="2:10" ht="51" x14ac:dyDescent="0.25">
      <c r="B47" s="109"/>
      <c r="C47" s="106"/>
      <c r="D47" s="106"/>
      <c r="E47" s="35" t="s">
        <v>166</v>
      </c>
      <c r="F47" s="80" t="s">
        <v>215</v>
      </c>
      <c r="G47" s="78">
        <v>2.99</v>
      </c>
      <c r="H47" s="41" t="s">
        <v>153</v>
      </c>
      <c r="I47" s="43">
        <f>5/2.99</f>
        <v>1.6722408026755851</v>
      </c>
      <c r="J47" s="70" t="s">
        <v>289</v>
      </c>
    </row>
    <row r="48" spans="2:10" ht="51" x14ac:dyDescent="0.25">
      <c r="B48" s="109"/>
      <c r="C48" s="106"/>
      <c r="D48" s="106"/>
      <c r="E48" s="35" t="s">
        <v>167</v>
      </c>
      <c r="F48" s="80" t="s">
        <v>216</v>
      </c>
      <c r="G48" s="78">
        <v>10.89</v>
      </c>
      <c r="H48" s="41" t="s">
        <v>168</v>
      </c>
      <c r="I48" s="43">
        <f>10/10.89</f>
        <v>0.91827364554637281</v>
      </c>
      <c r="J48" s="70" t="s">
        <v>290</v>
      </c>
    </row>
    <row r="49" spans="2:10" ht="51" x14ac:dyDescent="0.25">
      <c r="B49" s="110"/>
      <c r="C49" s="107"/>
      <c r="D49" s="107"/>
      <c r="E49" s="35" t="s">
        <v>169</v>
      </c>
      <c r="F49" s="80" t="s">
        <v>217</v>
      </c>
      <c r="G49" s="43">
        <v>1</v>
      </c>
      <c r="H49" s="41">
        <v>1</v>
      </c>
      <c r="I49" s="43">
        <f>+G49/H49</f>
        <v>1</v>
      </c>
      <c r="J49" s="70" t="s">
        <v>291</v>
      </c>
    </row>
    <row r="50" spans="2:10" ht="60" x14ac:dyDescent="0.25">
      <c r="B50" s="108" t="s">
        <v>170</v>
      </c>
      <c r="C50" s="105" t="s">
        <v>83</v>
      </c>
      <c r="D50" s="105" t="s">
        <v>151</v>
      </c>
      <c r="E50" s="35" t="s">
        <v>171</v>
      </c>
      <c r="F50" s="80" t="s">
        <v>218</v>
      </c>
      <c r="G50" s="78">
        <v>8.6</v>
      </c>
      <c r="H50" s="41" t="s">
        <v>172</v>
      </c>
      <c r="I50" s="43">
        <f>7/8.6</f>
        <v>0.81395348837209303</v>
      </c>
      <c r="J50" s="70" t="s">
        <v>292</v>
      </c>
    </row>
    <row r="51" spans="2:10" ht="63.75" x14ac:dyDescent="0.25">
      <c r="B51" s="109"/>
      <c r="C51" s="106"/>
      <c r="D51" s="106"/>
      <c r="E51" s="35" t="s">
        <v>173</v>
      </c>
      <c r="F51" s="80" t="s">
        <v>219</v>
      </c>
      <c r="G51" s="78">
        <v>1.33</v>
      </c>
      <c r="H51" s="41" t="s">
        <v>174</v>
      </c>
      <c r="I51" s="43">
        <v>1</v>
      </c>
      <c r="J51" s="94" t="s">
        <v>293</v>
      </c>
    </row>
    <row r="52" spans="2:10" ht="89.25" x14ac:dyDescent="0.25">
      <c r="B52" s="110"/>
      <c r="C52" s="107"/>
      <c r="D52" s="107"/>
      <c r="E52" s="35" t="s">
        <v>175</v>
      </c>
      <c r="F52" s="80" t="s">
        <v>220</v>
      </c>
      <c r="G52" s="43">
        <v>0.625</v>
      </c>
      <c r="H52" s="41">
        <v>0.8</v>
      </c>
      <c r="I52" s="52">
        <f>G52/H52</f>
        <v>0.78125</v>
      </c>
      <c r="J52" s="69" t="s">
        <v>294</v>
      </c>
    </row>
    <row r="53" spans="2:10" ht="63.75" x14ac:dyDescent="0.25">
      <c r="B53" s="108" t="s">
        <v>176</v>
      </c>
      <c r="C53" s="105" t="s">
        <v>83</v>
      </c>
      <c r="D53" s="105" t="s">
        <v>177</v>
      </c>
      <c r="E53" s="35" t="s">
        <v>178</v>
      </c>
      <c r="F53" s="80" t="s">
        <v>221</v>
      </c>
      <c r="G53" s="43">
        <v>0.94</v>
      </c>
      <c r="H53" s="41">
        <v>0.9</v>
      </c>
      <c r="I53" s="43">
        <f>+G53/H53</f>
        <v>1.0444444444444443</v>
      </c>
      <c r="J53" s="69" t="s">
        <v>295</v>
      </c>
    </row>
    <row r="54" spans="2:10" ht="64.5" thickBot="1" x14ac:dyDescent="0.3">
      <c r="B54" s="112"/>
      <c r="C54" s="111"/>
      <c r="D54" s="111"/>
      <c r="E54" s="73" t="s">
        <v>179</v>
      </c>
      <c r="F54" s="82" t="s">
        <v>222</v>
      </c>
      <c r="G54" s="74">
        <v>1</v>
      </c>
      <c r="H54" s="75">
        <v>0.9</v>
      </c>
      <c r="I54" s="74">
        <f>+G54/H54</f>
        <v>1.1111111111111112</v>
      </c>
      <c r="J54" s="69" t="s">
        <v>296</v>
      </c>
    </row>
    <row r="55" spans="2:10" ht="15" x14ac:dyDescent="0.25">
      <c r="B55" s="23"/>
      <c r="C55" s="23"/>
      <c r="D55" s="23"/>
      <c r="E55" s="23"/>
      <c r="F55" s="23"/>
      <c r="G55" s="61"/>
      <c r="H55" s="23"/>
      <c r="I55" s="61"/>
    </row>
    <row r="56" spans="2:10" ht="18.75" customHeight="1" x14ac:dyDescent="0.25">
      <c r="B56" s="104"/>
      <c r="C56" s="104"/>
      <c r="D56" s="104"/>
      <c r="E56" s="104"/>
      <c r="F56" s="104"/>
      <c r="G56" s="104"/>
      <c r="H56" s="104"/>
      <c r="I56" s="33"/>
    </row>
    <row r="57" spans="2:10" ht="18.75" customHeight="1" x14ac:dyDescent="0.25">
      <c r="B57" s="104"/>
      <c r="C57" s="104"/>
      <c r="D57" s="104"/>
      <c r="E57" s="104"/>
      <c r="F57" s="104"/>
      <c r="G57" s="104"/>
      <c r="H57" s="104"/>
      <c r="I57" s="33"/>
    </row>
    <row r="58" spans="2:10" ht="18.75" customHeight="1" x14ac:dyDescent="0.25">
      <c r="B58" s="104"/>
      <c r="C58" s="104"/>
      <c r="D58" s="104"/>
      <c r="E58" s="104"/>
      <c r="F58" s="104"/>
      <c r="G58" s="104"/>
      <c r="H58" s="104"/>
      <c r="I58" s="33"/>
    </row>
    <row r="59" spans="2:10" ht="18.75" customHeight="1" x14ac:dyDescent="0.25">
      <c r="B59" s="27"/>
      <c r="C59" s="49"/>
      <c r="D59" s="49"/>
      <c r="E59" s="27"/>
      <c r="F59" s="27"/>
      <c r="G59" s="31"/>
      <c r="H59" s="27"/>
      <c r="I59" s="33"/>
    </row>
    <row r="60" spans="2:10" ht="18.75" customHeight="1" x14ac:dyDescent="0.25">
      <c r="B60" s="27"/>
      <c r="C60" s="49"/>
      <c r="D60" s="49"/>
      <c r="E60" s="27"/>
      <c r="F60" s="27"/>
      <c r="G60" s="31"/>
      <c r="H60" s="27"/>
      <c r="I60" s="33"/>
    </row>
    <row r="61" spans="2:10" ht="15" customHeight="1" x14ac:dyDescent="0.25">
      <c r="B61" s="99"/>
      <c r="C61" s="99"/>
      <c r="D61" s="99"/>
      <c r="E61" s="99"/>
      <c r="F61" s="99"/>
      <c r="G61" s="32"/>
      <c r="H61" s="24"/>
      <c r="I61" s="33"/>
    </row>
    <row r="62" spans="2:10" ht="31.5" hidden="1" customHeight="1" x14ac:dyDescent="0.25">
      <c r="B62" s="99"/>
      <c r="C62" s="99"/>
      <c r="D62" s="99"/>
      <c r="E62" s="99"/>
      <c r="F62" s="99"/>
      <c r="G62" s="99"/>
      <c r="H62" s="99"/>
    </row>
    <row r="63" spans="2:10" ht="15" hidden="1" x14ac:dyDescent="0.25">
      <c r="B63" s="25"/>
      <c r="C63" s="25"/>
      <c r="D63" s="25"/>
      <c r="E63" s="25"/>
      <c r="F63" s="25"/>
      <c r="G63" s="30"/>
      <c r="H63" s="25"/>
    </row>
  </sheetData>
  <mergeCells count="50">
    <mergeCell ref="D7:D8"/>
    <mergeCell ref="G18:J18"/>
    <mergeCell ref="D19:D21"/>
    <mergeCell ref="C19:C21"/>
    <mergeCell ref="B19:B21"/>
    <mergeCell ref="I2:J2"/>
    <mergeCell ref="B58:H58"/>
    <mergeCell ref="D31:D33"/>
    <mergeCell ref="C31:C33"/>
    <mergeCell ref="B31:B33"/>
    <mergeCell ref="D42:D44"/>
    <mergeCell ref="C42:C44"/>
    <mergeCell ref="B42:B44"/>
    <mergeCell ref="D34:D39"/>
    <mergeCell ref="C34:C39"/>
    <mergeCell ref="B34:B39"/>
    <mergeCell ref="B40:B41"/>
    <mergeCell ref="C40:C41"/>
    <mergeCell ref="D40:D41"/>
    <mergeCell ref="B7:B8"/>
    <mergeCell ref="C7:C8"/>
    <mergeCell ref="A1:G2"/>
    <mergeCell ref="B5:B6"/>
    <mergeCell ref="C5:C6"/>
    <mergeCell ref="D5:D6"/>
    <mergeCell ref="D26:D30"/>
    <mergeCell ref="C26:C30"/>
    <mergeCell ref="B26:B30"/>
    <mergeCell ref="B10:B11"/>
    <mergeCell ref="C10:C11"/>
    <mergeCell ref="D10:D11"/>
    <mergeCell ref="D12:D16"/>
    <mergeCell ref="C12:C16"/>
    <mergeCell ref="B12:B16"/>
    <mergeCell ref="D22:D25"/>
    <mergeCell ref="C22:C25"/>
    <mergeCell ref="B22:B25"/>
    <mergeCell ref="B62:H62"/>
    <mergeCell ref="B56:H56"/>
    <mergeCell ref="B57:H57"/>
    <mergeCell ref="D45:D49"/>
    <mergeCell ref="C45:C49"/>
    <mergeCell ref="B45:B49"/>
    <mergeCell ref="D50:D52"/>
    <mergeCell ref="C50:C52"/>
    <mergeCell ref="B50:B52"/>
    <mergeCell ref="D53:D54"/>
    <mergeCell ref="C53:C54"/>
    <mergeCell ref="B53:B54"/>
    <mergeCell ref="B61:F61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2018 v2 </vt:lpstr>
      <vt:lpstr>Ind 2020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DAVID NOGUERA HERNANDEZ</dc:creator>
  <cp:lastModifiedBy>user</cp:lastModifiedBy>
  <cp:revision>0</cp:revision>
  <cp:lastPrinted>2019-07-12T15:35:09Z</cp:lastPrinted>
  <dcterms:created xsi:type="dcterms:W3CDTF">2019-01-14T20:28:39Z</dcterms:created>
  <dcterms:modified xsi:type="dcterms:W3CDTF">2020-06-11T15:47:24Z</dcterms:modified>
</cp:coreProperties>
</file>